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ZEUS2\IT skupno\splet\Mnenje-priporočilo\"/>
    </mc:Choice>
  </mc:AlternateContent>
  <xr:revisionPtr revIDLastSave="0" documentId="13_ncr:1_{4B84D4AC-63E5-45F5-A7EA-2C72E76366A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vnos" sheetId="2" r:id="rId1"/>
    <sheet name="sheet1" sheetId="1" r:id="rId2"/>
    <sheet name="sorodnost" sheetId="3" r:id="rId3"/>
  </sheets>
  <definedNames>
    <definedName name="_xlnm._FilterDatabase" localSheetId="2" hidden="1">sorodnost!$I$6:$K$61</definedName>
    <definedName name="_xlnm.Print_Area" localSheetId="0">vnos!$A$1:$I$44</definedName>
    <definedName name="SEZNAMSPECIALIZACIJ">sorodnost!$O$7:$O$61</definedName>
    <definedName name="tabela">sheet1!$B$3:$E$50</definedName>
    <definedName name="Tabela2">sheet1!#REF!</definedName>
    <definedName name="Tabela3">sheet1!$T$2:$W$8</definedName>
    <definedName name="Tabela4">sheet1!$Y$3:$Z$5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M128" i="1" l="1"/>
  <c r="M129" i="1"/>
  <c r="M130" i="1"/>
  <c r="M131" i="1"/>
  <c r="M127" i="1" l="1"/>
  <c r="M126" i="1"/>
  <c r="M125" i="1"/>
  <c r="M121" i="1"/>
  <c r="M122" i="1"/>
  <c r="M123" i="1"/>
  <c r="M124" i="1"/>
  <c r="M115" i="1"/>
  <c r="M119" i="1"/>
  <c r="M120" i="1"/>
  <c r="M114" i="1"/>
  <c r="M113" i="1"/>
  <c r="M112" i="1"/>
  <c r="M111" i="1"/>
  <c r="M110" i="1"/>
  <c r="M109" i="1"/>
  <c r="M105" i="1"/>
  <c r="M106" i="1"/>
  <c r="M107" i="1"/>
  <c r="M108" i="1"/>
  <c r="P87" i="1"/>
  <c r="P88" i="1" s="1"/>
  <c r="M86" i="1"/>
  <c r="M91" i="1"/>
  <c r="M92" i="1"/>
  <c r="M93" i="1"/>
  <c r="M94" i="1"/>
  <c r="M95" i="1"/>
  <c r="M96" i="1"/>
  <c r="M97" i="1"/>
  <c r="M98" i="1"/>
  <c r="M99" i="1"/>
  <c r="P116" i="1"/>
  <c r="P117" i="1" s="1"/>
  <c r="P118" i="1" s="1"/>
  <c r="M118" i="1" s="1"/>
  <c r="M100" i="1"/>
  <c r="P101" i="1"/>
  <c r="M101" i="1" s="1"/>
  <c r="P81" i="1"/>
  <c r="M81" i="1" s="1"/>
  <c r="M80" i="1"/>
  <c r="M79" i="1"/>
  <c r="M78" i="1"/>
  <c r="M60" i="1"/>
  <c r="M66" i="1"/>
  <c r="M71" i="1"/>
  <c r="M72" i="1"/>
  <c r="M73" i="1"/>
  <c r="M74" i="1"/>
  <c r="M75" i="1"/>
  <c r="M76" i="1"/>
  <c r="M77" i="1"/>
  <c r="P67" i="1"/>
  <c r="M67" i="1" s="1"/>
  <c r="P61" i="1"/>
  <c r="M61" i="1" s="1"/>
  <c r="P54" i="1"/>
  <c r="P55" i="1" s="1"/>
  <c r="M53" i="1"/>
  <c r="M52" i="1"/>
  <c r="M51" i="1"/>
  <c r="M49" i="1"/>
  <c r="M50" i="1"/>
  <c r="M47" i="1"/>
  <c r="M39" i="1"/>
  <c r="M44" i="1"/>
  <c r="M45" i="1"/>
  <c r="M46" i="1"/>
  <c r="M48" i="1"/>
  <c r="M25" i="1"/>
  <c r="P40" i="1"/>
  <c r="P41" i="1" s="1"/>
  <c r="P42" i="1" s="1"/>
  <c r="M42" i="1" s="1"/>
  <c r="P27" i="1"/>
  <c r="P28" i="1" s="1"/>
  <c r="P19" i="1"/>
  <c r="P20" i="1" s="1"/>
  <c r="M18" i="1"/>
  <c r="O12" i="1"/>
  <c r="M12" i="1" s="1"/>
  <c r="M11" i="1"/>
  <c r="M10" i="1"/>
  <c r="M9" i="1"/>
  <c r="M8" i="1"/>
  <c r="M7" i="1"/>
  <c r="M6" i="1"/>
  <c r="M5" i="1"/>
  <c r="I4" i="1"/>
  <c r="I5" i="1"/>
  <c r="I6" i="1"/>
  <c r="I7" i="1"/>
  <c r="I8" i="1"/>
  <c r="I9" i="1"/>
  <c r="I10" i="1"/>
  <c r="I3" i="1"/>
  <c r="M117" i="1" l="1"/>
  <c r="M116" i="1"/>
  <c r="P102" i="1"/>
  <c r="P103" i="1" s="1"/>
  <c r="P104" i="1" s="1"/>
  <c r="M104" i="1" s="1"/>
  <c r="M88" i="1"/>
  <c r="P89" i="1"/>
  <c r="M54" i="1"/>
  <c r="M87" i="1"/>
  <c r="P56" i="1"/>
  <c r="M55" i="1"/>
  <c r="M27" i="1"/>
  <c r="P68" i="1"/>
  <c r="P82" i="1"/>
  <c r="P62" i="1"/>
  <c r="P43" i="1"/>
  <c r="M43" i="1" s="1"/>
  <c r="M19" i="1"/>
  <c r="M41" i="1"/>
  <c r="M40" i="1"/>
  <c r="M20" i="1"/>
  <c r="P21" i="1"/>
  <c r="M28" i="1"/>
  <c r="P29" i="1"/>
  <c r="O13" i="1"/>
  <c r="O14" i="1" s="1"/>
  <c r="O15" i="1" s="1"/>
  <c r="O16" i="1" s="1"/>
  <c r="O17" i="1" s="1"/>
  <c r="P34" i="1"/>
  <c r="M33" i="1"/>
  <c r="M26" i="1"/>
  <c r="K4" i="1"/>
  <c r="O2" i="1" s="1"/>
  <c r="K3" i="1"/>
  <c r="N2" i="1" s="1"/>
  <c r="K5" i="1"/>
  <c r="P2" i="1" s="1"/>
  <c r="J3" i="3"/>
  <c r="L3" i="3" s="1"/>
  <c r="J2" i="3"/>
  <c r="L2" i="3" s="1"/>
  <c r="M102" i="1" l="1"/>
  <c r="K3" i="3"/>
  <c r="K2" i="3"/>
  <c r="L4" i="3"/>
  <c r="M103" i="1"/>
  <c r="M89" i="1"/>
  <c r="P90" i="1"/>
  <c r="M90" i="1" s="1"/>
  <c r="P69" i="1"/>
  <c r="M68" i="1"/>
  <c r="P63" i="1"/>
  <c r="M62" i="1"/>
  <c r="P83" i="1"/>
  <c r="M82" i="1"/>
  <c r="P57" i="1"/>
  <c r="M56" i="1"/>
  <c r="M29" i="1"/>
  <c r="P30" i="1"/>
  <c r="M34" i="1"/>
  <c r="P35" i="1"/>
  <c r="M21" i="1"/>
  <c r="P22" i="1"/>
  <c r="M2" i="1"/>
  <c r="M13" i="1"/>
  <c r="J4" i="3"/>
  <c r="K4" i="3" l="1"/>
  <c r="J5" i="3" s="1"/>
  <c r="H25" i="2" s="1"/>
  <c r="P58" i="1"/>
  <c r="M57" i="1"/>
  <c r="P64" i="1"/>
  <c r="M63" i="1"/>
  <c r="P84" i="1"/>
  <c r="M83" i="1"/>
  <c r="M69" i="1"/>
  <c r="P70" i="1"/>
  <c r="M70" i="1" s="1"/>
  <c r="P36" i="1"/>
  <c r="M35" i="1"/>
  <c r="P23" i="1"/>
  <c r="M22" i="1"/>
  <c r="M30" i="1"/>
  <c r="P31" i="1"/>
  <c r="M14" i="1"/>
  <c r="P65" i="1" l="1"/>
  <c r="M65" i="1" s="1"/>
  <c r="M64" i="1"/>
  <c r="P85" i="1"/>
  <c r="M85" i="1" s="1"/>
  <c r="M84" i="1"/>
  <c r="P59" i="1"/>
  <c r="M59" i="1" s="1"/>
  <c r="M58" i="1"/>
  <c r="M31" i="1"/>
  <c r="P32" i="1"/>
  <c r="M32" i="1" s="1"/>
  <c r="P37" i="1"/>
  <c r="M36" i="1"/>
  <c r="P24" i="1"/>
  <c r="M24" i="1" s="1"/>
  <c r="M23" i="1"/>
  <c r="M15" i="1"/>
  <c r="D18" i="2"/>
  <c r="D17" i="2"/>
  <c r="M37" i="1" l="1"/>
  <c r="P38" i="1"/>
  <c r="M38" i="1" s="1"/>
  <c r="D33" i="2"/>
  <c r="M17" i="1"/>
  <c r="Q2" i="1" s="1"/>
  <c r="H19" i="2" s="1"/>
  <c r="M16" i="1"/>
  <c r="D27" i="2"/>
  <c r="D29" i="2"/>
  <c r="D37" i="2"/>
  <c r="D36" i="2"/>
  <c r="D32" i="2"/>
  <c r="D28" i="2"/>
  <c r="D35" i="2"/>
  <c r="D31" i="2"/>
  <c r="D34" i="2"/>
  <c r="D30" i="2"/>
  <c r="H21" i="2" l="1"/>
  <c r="H23" i="2" s="1"/>
  <c r="H27" i="2" s="1"/>
  <c r="H4" i="2" l="1"/>
</calcChain>
</file>

<file path=xl/sharedStrings.xml><?xml version="1.0" encoding="utf-8"?>
<sst xmlns="http://schemas.openxmlformats.org/spreadsheetml/2006/main" count="311" uniqueCount="149">
  <si>
    <t>vprašanje</t>
  </si>
  <si>
    <t>odgovor</t>
  </si>
  <si>
    <t>3a</t>
  </si>
  <si>
    <t>3b</t>
  </si>
  <si>
    <t>3c</t>
  </si>
  <si>
    <t>3d</t>
  </si>
  <si>
    <t>3e</t>
  </si>
  <si>
    <t>3f</t>
  </si>
  <si>
    <t>3g</t>
  </si>
  <si>
    <t>3h</t>
  </si>
  <si>
    <t>vnos</t>
  </si>
  <si>
    <t>točke</t>
  </si>
  <si>
    <t>koda</t>
  </si>
  <si>
    <t>KANDIDAT:</t>
  </si>
  <si>
    <t>UTEŽI</t>
  </si>
  <si>
    <t>Število vseh uteži [Max 3]:</t>
  </si>
  <si>
    <t>Finalna utež:</t>
  </si>
  <si>
    <t>KOMENTAR:</t>
  </si>
  <si>
    <t>ŽELENA SPECIALIZACIJA:</t>
  </si>
  <si>
    <t>PISEC MNENJA:</t>
  </si>
  <si>
    <t>SPECIALIST S PODROČJA:</t>
  </si>
  <si>
    <t>EVALVACIJA MNENJA</t>
  </si>
  <si>
    <t>Isto področje</t>
  </si>
  <si>
    <t>Podobno področje</t>
  </si>
  <si>
    <t>Različno področje</t>
  </si>
  <si>
    <t>Oftalmologija</t>
  </si>
  <si>
    <t>Otroška kirurgija</t>
  </si>
  <si>
    <t>Psihiatrija</t>
  </si>
  <si>
    <t>Seštevek točk:</t>
  </si>
  <si>
    <t>Sorodnost kandidata in pisca:</t>
  </si>
  <si>
    <t>Vrsta specializacije</t>
  </si>
  <si>
    <t>Sorodna specializacija 0,9</t>
  </si>
  <si>
    <t>Različna specializacija 0,8</t>
  </si>
  <si>
    <t>Abdominalna kirurgija</t>
  </si>
  <si>
    <t>KirurgijaA</t>
  </si>
  <si>
    <t>Vse ostale</t>
  </si>
  <si>
    <t>Alergologija in klinična imunologija (odrasli)</t>
  </si>
  <si>
    <t>Anesteziologija, reanimatologija in perioperativna intenzivna medicina</t>
  </si>
  <si>
    <t>Dermatovenerologija</t>
  </si>
  <si>
    <t>Družinska medicina</t>
  </si>
  <si>
    <t>Fizikalna in rehabilitacijska medicina</t>
  </si>
  <si>
    <t>Gastroenterologija</t>
  </si>
  <si>
    <t>Ginekologija in porodništvo</t>
  </si>
  <si>
    <t>Hematologija</t>
  </si>
  <si>
    <t>Infektologija</t>
  </si>
  <si>
    <t>Intenzivna medicina</t>
  </si>
  <si>
    <t>Interna medicina</t>
  </si>
  <si>
    <t>Internistična onkologija</t>
  </si>
  <si>
    <t>Javno zdravje</t>
  </si>
  <si>
    <t>Kardiologija in vaskularna medicina</t>
  </si>
  <si>
    <t>Kardiovaskularna kirurgija</t>
  </si>
  <si>
    <t>Klinična fiziologija</t>
  </si>
  <si>
    <t>Klinična genetika</t>
  </si>
  <si>
    <t>Klinična mikrobiologija</t>
  </si>
  <si>
    <t>Maksilofacialna kirurgija</t>
  </si>
  <si>
    <t>Medicina dela, prometa in športa</t>
  </si>
  <si>
    <t>Nefrologija</t>
  </si>
  <si>
    <t>Nevrokirurgija</t>
  </si>
  <si>
    <t>Nevrologija</t>
  </si>
  <si>
    <t>Nuklearna medicina</t>
  </si>
  <si>
    <t>Onkologija z radioterapijo</t>
  </si>
  <si>
    <t>Ortopedska kirurgija</t>
  </si>
  <si>
    <t>Otorinolaringologija</t>
  </si>
  <si>
    <t>Otroška in mladostniška psihiatrija</t>
  </si>
  <si>
    <t>Otroška nevrologija</t>
  </si>
  <si>
    <t>Patologija</t>
  </si>
  <si>
    <t>Sodna medicina</t>
  </si>
  <si>
    <t>Pediatrija</t>
  </si>
  <si>
    <t>Plastična, rekonstrukcijska in estetska kirurgija</t>
  </si>
  <si>
    <t>Pnevmologija</t>
  </si>
  <si>
    <t>Radiologija</t>
  </si>
  <si>
    <t>Revmatologija</t>
  </si>
  <si>
    <t>Splošna kirurgija</t>
  </si>
  <si>
    <t>Torakalna kirurgija</t>
  </si>
  <si>
    <t>Transfuzijska medicina</t>
  </si>
  <si>
    <t>Travmatologija</t>
  </si>
  <si>
    <t>Urgentna medicina</t>
  </si>
  <si>
    <t>Urologija</t>
  </si>
  <si>
    <t>Žilna kirurgija</t>
  </si>
  <si>
    <t>Sodna medicina &amp; Patologija</t>
  </si>
  <si>
    <t>Čeljustna in zobna ortopedija</t>
  </si>
  <si>
    <t>Oralna kirurgija</t>
  </si>
  <si>
    <t>Otroško in preventivno zobozdravstvo</t>
  </si>
  <si>
    <t>Parodontologija</t>
  </si>
  <si>
    <t>Stomatološka protetika</t>
  </si>
  <si>
    <t>Zobne bolezni in endodontija</t>
  </si>
  <si>
    <t>Dentalna medicina</t>
  </si>
  <si>
    <t>Internisticne</t>
  </si>
  <si>
    <t>SEZNAM VSEH SPECIALIZACIJ</t>
  </si>
  <si>
    <t>-----------</t>
  </si>
  <si>
    <t>---  Izberi iz seznama  ---</t>
  </si>
  <si>
    <t>Maksilofa+Otorino</t>
  </si>
  <si>
    <t>ocena</t>
  </si>
  <si>
    <t>sort</t>
  </si>
  <si>
    <t>C1</t>
  </si>
  <si>
    <t>C2</t>
  </si>
  <si>
    <t>C3</t>
  </si>
  <si>
    <t>;</t>
  </si>
  <si>
    <t>ponderji</t>
  </si>
  <si>
    <t>4_1</t>
  </si>
  <si>
    <t>4_2</t>
  </si>
  <si>
    <t>4_3</t>
  </si>
  <si>
    <t>5_1</t>
  </si>
  <si>
    <t>5_2</t>
  </si>
  <si>
    <t>5_3</t>
  </si>
  <si>
    <t>6_1</t>
  </si>
  <si>
    <t>6_2</t>
  </si>
  <si>
    <t>6_3</t>
  </si>
  <si>
    <t>7_1</t>
  </si>
  <si>
    <t>7_2</t>
  </si>
  <si>
    <t>7_3</t>
  </si>
  <si>
    <t>8_1</t>
  </si>
  <si>
    <t>8_2</t>
  </si>
  <si>
    <t>8_3</t>
  </si>
  <si>
    <t>9_1</t>
  </si>
  <si>
    <t>9_2</t>
  </si>
  <si>
    <t>9_3</t>
  </si>
  <si>
    <t>10_1</t>
  </si>
  <si>
    <t>10_2</t>
  </si>
  <si>
    <t>10_3</t>
  </si>
  <si>
    <t>11_1</t>
  </si>
  <si>
    <t>11_2</t>
  </si>
  <si>
    <t>11_3</t>
  </si>
  <si>
    <t>11_4</t>
  </si>
  <si>
    <t>12_1</t>
  </si>
  <si>
    <t>12_2</t>
  </si>
  <si>
    <t>12_3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</si>
  <si>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</si>
  <si>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</si>
  <si>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</si>
  <si>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</si>
  <si>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</si>
  <si>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</si>
  <si>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</si>
  <si>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</si>
  <si>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</si>
  <si>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</si>
  <si>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14_1</t>
  </si>
  <si>
    <t>14_2</t>
  </si>
  <si>
    <t>14_3</t>
  </si>
  <si>
    <t>14_4</t>
  </si>
  <si>
    <t>14_5</t>
  </si>
  <si>
    <t>14_6</t>
  </si>
  <si>
    <t>14_7</t>
  </si>
  <si>
    <t>14_8</t>
  </si>
  <si>
    <t>14_9</t>
  </si>
  <si>
    <t>14_10</t>
  </si>
  <si>
    <t>Ocena mnenja:</t>
  </si>
  <si>
    <t>Končna ocena mnenja: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</si>
</sst>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99FF66"/>
        <bgColor rgb="FF99CC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993366"/>
      </patternFill>
    </fill>
    <fill>
      <patternFill patternType="solid">
        <fgColor rgb="FF00B0F0"/>
        <bgColor rgb="FF33CC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3" xfId="0" applyBorder="1"/>
    <xf numFmtId="0" fontId="4" fillId="0" borderId="4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4" borderId="8" xfId="0" applyFont="1" applyFill="1" applyBorder="1"/>
    <xf numFmtId="0" fontId="4" fillId="4" borderId="9" xfId="0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2" fontId="4" fillId="4" borderId="10" xfId="0" applyNumberFormat="1" applyFont="1" applyFill="1" applyBorder="1"/>
    <xf numFmtId="2" fontId="5" fillId="4" borderId="1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indent="1"/>
    </xf>
    <xf numFmtId="0" fontId="0" fillId="3" borderId="1" xfId="0" applyFill="1" applyBorder="1" applyAlignment="1" applyProtection="1">
      <alignment horizontal="right" indent="1"/>
      <protection locked="0"/>
    </xf>
    <xf numFmtId="0" fontId="0" fillId="0" borderId="1" xfId="0" applyBorder="1" applyAlignment="1">
      <alignment horizontal="right" indent="1"/>
    </xf>
    <xf numFmtId="0" fontId="0" fillId="3" borderId="7" xfId="0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right"/>
    </xf>
    <xf numFmtId="2" fontId="4" fillId="0" borderId="10" xfId="0" applyNumberFormat="1" applyFont="1" applyFill="1" applyBorder="1"/>
    <xf numFmtId="0" fontId="1" fillId="0" borderId="8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0" fontId="7" fillId="0" borderId="0" xfId="0" applyFont="1"/>
    <xf numFmtId="0" fontId="8" fillId="0" borderId="0" xfId="0" applyFont="1"/>
    <xf numFmtId="0" fontId="0" fillId="5" borderId="0" xfId="0" applyFont="1" applyFill="1"/>
    <xf numFmtId="0" fontId="0" fillId="6" borderId="0" xfId="0" applyFont="1" applyFill="1"/>
    <xf numFmtId="0" fontId="0" fillId="7" borderId="0" xfId="0" applyFill="1"/>
    <xf numFmtId="0" fontId="9" fillId="5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1" xfId="0" applyFill="1" applyBorder="1"/>
    <xf numFmtId="0" fontId="0" fillId="0" borderId="0" xfId="0" quotePrefix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12" borderId="20" xfId="0" applyFill="1" applyBorder="1"/>
    <xf numFmtId="0" fontId="0" fillId="0" borderId="20" xfId="0" applyBorder="1"/>
    <xf numFmtId="0" fontId="0" fillId="0" borderId="21" xfId="0" applyBorder="1"/>
    <xf numFmtId="0" fontId="0" fillId="13" borderId="0" xfId="0" applyFill="1"/>
    <xf numFmtId="0" fontId="0" fillId="14" borderId="0" xfId="0" applyFont="1" applyFill="1"/>
    <xf numFmtId="0" fontId="0" fillId="7" borderId="0" xfId="0" applyFont="1" applyFill="1"/>
    <xf numFmtId="0" fontId="10" fillId="4" borderId="9" xfId="0" applyFont="1" applyFill="1" applyBorder="1" applyAlignment="1">
      <alignment horizontal="right"/>
    </xf>
    <xf numFmtId="0" fontId="0" fillId="15" borderId="0" xfId="0" applyFont="1" applyFill="1"/>
    <xf numFmtId="0" fontId="4" fillId="0" borderId="0" xfId="0" applyFont="1" applyFill="1" applyBorder="1"/>
    <xf numFmtId="0" fontId="0" fillId="17" borderId="29" xfId="0" applyFill="1" applyBorder="1"/>
    <xf numFmtId="0" fontId="0" fillId="17" borderId="30" xfId="0" applyFill="1" applyBorder="1"/>
    <xf numFmtId="0" fontId="0" fillId="17" borderId="31" xfId="0" applyFill="1" applyBorder="1"/>
    <xf numFmtId="0" fontId="0" fillId="2" borderId="1" xfId="0" applyFill="1" applyBorder="1" applyAlignment="1">
      <alignment horizontal="right" indent="1"/>
    </xf>
    <xf numFmtId="0" fontId="0" fillId="16" borderId="27" xfId="0" applyFill="1" applyBorder="1"/>
    <xf numFmtId="0" fontId="0" fillId="16" borderId="28" xfId="0" applyFill="1" applyBorder="1"/>
    <xf numFmtId="0" fontId="4" fillId="16" borderId="22" xfId="0" applyFont="1" applyFill="1" applyBorder="1"/>
    <xf numFmtId="0" fontId="0" fillId="16" borderId="23" xfId="0" applyFill="1" applyBorder="1"/>
    <xf numFmtId="0" fontId="0" fillId="16" borderId="24" xfId="0" applyFill="1" applyBorder="1"/>
    <xf numFmtId="0" fontId="0" fillId="16" borderId="25" xfId="0" applyFill="1" applyBorder="1"/>
    <xf numFmtId="0" fontId="0" fillId="16" borderId="26" xfId="0" applyFill="1" applyBorder="1"/>
    <xf numFmtId="0" fontId="4" fillId="16" borderId="32" xfId="0" applyFont="1" applyFill="1" applyBorder="1"/>
    <xf numFmtId="0" fontId="4" fillId="16" borderId="33" xfId="0" applyFont="1" applyFill="1" applyBorder="1"/>
    <xf numFmtId="0" fontId="0" fillId="0" borderId="0" xfId="0" applyFill="1"/>
    <xf numFmtId="0" fontId="4" fillId="16" borderId="1" xfId="0" applyFont="1" applyFill="1" applyBorder="1"/>
    <xf numFmtId="0" fontId="4" fillId="18" borderId="1" xfId="0" applyFont="1" applyFill="1" applyBorder="1"/>
    <xf numFmtId="0" fontId="0" fillId="16" borderId="1" xfId="0" applyFill="1" applyBorder="1"/>
    <xf numFmtId="0" fontId="0" fillId="18" borderId="1" xfId="0" applyFill="1" applyBorder="1"/>
    <xf numFmtId="0" fontId="6" fillId="0" borderId="0" xfId="0" applyFon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38100</xdr:rowOff>
    </xdr:from>
    <xdr:to>
      <xdr:col>7</xdr:col>
      <xdr:colOff>594360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2720" y="5494020"/>
          <a:ext cx="2567940" cy="1242060"/>
        </a:xfrm>
        <a:prstGeom prst="rect">
          <a:avLst/>
        </a:prstGeom>
        <a:solidFill>
          <a:srgbClr val="FFFFCC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.......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4"/>
  <sheetViews>
    <sheetView showGridLines="0" showRowColHeaders="0" tabSelected="1" zoomScaleNormal="100" workbookViewId="0">
      <selection activeCell="D12" sqref="D12:H12"/>
    </sheetView>
  </sheetViews>
  <sheetFormatPr defaultColWidth="0" defaultRowHeight="15" zeroHeight="1" x14ac:dyDescent="0.25"/>
  <cols>
    <col min="1" max="1" width="1.7109375" customWidth="1"/>
    <col min="2" max="2" width="13.5703125" customWidth="1"/>
    <col min="3" max="4" width="8.85546875" customWidth="1"/>
    <col min="5" max="5" width="6.42578125" customWidth="1"/>
    <col min="6" max="6" width="12.28515625" customWidth="1"/>
    <col min="7" max="7" width="16.5703125" customWidth="1"/>
    <col min="8" max="8" width="8.85546875" customWidth="1"/>
    <col min="9" max="9" width="1.7109375" customWidth="1"/>
    <col min="10" max="16384" width="8.85546875" hidden="1"/>
  </cols>
  <sheetData>
    <row r="1" spans="2:8" ht="10.15" customHeight="1" x14ac:dyDescent="0.25"/>
    <row r="2" spans="2:8" ht="31.5" x14ac:dyDescent="0.25">
      <c r="B2" s="80" t="s">
        <v>21</v>
      </c>
      <c r="C2" s="80"/>
      <c r="D2" s="80"/>
      <c r="E2" s="80"/>
      <c r="F2" s="80"/>
      <c r="G2" s="80"/>
      <c r="H2" s="80"/>
    </row>
    <row r="3" spans="2:8" ht="19.899999999999999" customHeight="1" thickBot="1" x14ac:dyDescent="0.3">
      <c r="B3" s="17"/>
      <c r="C3" s="17"/>
      <c r="D3" s="17"/>
      <c r="E3" s="17"/>
    </row>
    <row r="4" spans="2:8" ht="19.5" thickBot="1" x14ac:dyDescent="0.35">
      <c r="F4" s="15"/>
      <c r="G4" s="59" t="s">
        <v>148</v>
      </c>
      <c r="H4" s="19" t="str">
        <f>+H27</f>
        <v/>
      </c>
    </row>
    <row r="5" spans="2:8" x14ac:dyDescent="0.25"/>
    <row r="6" spans="2:8" ht="15.75" thickBot="1" x14ac:dyDescent="0.3">
      <c r="B6" t="s">
        <v>13</v>
      </c>
      <c r="C6" s="24"/>
      <c r="D6" s="24"/>
      <c r="E6" s="24"/>
      <c r="F6" s="24"/>
      <c r="G6" s="24"/>
      <c r="H6" s="24"/>
    </row>
    <row r="7" spans="2:8" ht="6.6" customHeight="1" thickTop="1" x14ac:dyDescent="0.25"/>
    <row r="8" spans="2:8" ht="15.75" thickBot="1" x14ac:dyDescent="0.3">
      <c r="B8" t="s">
        <v>18</v>
      </c>
      <c r="D8" s="81" t="s">
        <v>90</v>
      </c>
      <c r="E8" s="81"/>
      <c r="F8" s="81"/>
      <c r="G8" s="81"/>
      <c r="H8" s="81"/>
    </row>
    <row r="9" spans="2:8" ht="6" customHeight="1" thickTop="1" x14ac:dyDescent="0.25"/>
    <row r="10" spans="2:8" ht="15.75" thickBot="1" x14ac:dyDescent="0.3">
      <c r="B10" t="s">
        <v>19</v>
      </c>
      <c r="C10" s="24"/>
      <c r="D10" s="24"/>
      <c r="E10" s="24"/>
      <c r="F10" s="24"/>
      <c r="G10" s="24"/>
      <c r="H10" s="24"/>
    </row>
    <row r="11" spans="2:8" ht="6.6" customHeight="1" thickTop="1" x14ac:dyDescent="0.25"/>
    <row r="12" spans="2:8" ht="15.75" thickBot="1" x14ac:dyDescent="0.3">
      <c r="B12" t="s">
        <v>20</v>
      </c>
      <c r="D12" s="81" t="s">
        <v>90</v>
      </c>
      <c r="E12" s="81"/>
      <c r="F12" s="81"/>
      <c r="G12" s="81"/>
      <c r="H12" s="81"/>
    </row>
    <row r="13" spans="2:8" ht="6" customHeight="1" thickTop="1" x14ac:dyDescent="0.25"/>
    <row r="14" spans="2:8" x14ac:dyDescent="0.25"/>
    <row r="15" spans="2:8" x14ac:dyDescent="0.25"/>
    <row r="16" spans="2:8" ht="15.75" thickBot="1" x14ac:dyDescent="0.3">
      <c r="B16" s="20" t="s">
        <v>0</v>
      </c>
      <c r="C16" s="20" t="s">
        <v>10</v>
      </c>
      <c r="D16" s="20" t="s">
        <v>11</v>
      </c>
    </row>
    <row r="17" spans="2:8" x14ac:dyDescent="0.25">
      <c r="B17" s="21">
        <v>1</v>
      </c>
      <c r="C17" s="22"/>
      <c r="D17" s="23" t="str">
        <f>IF(C17&gt;0,0,"")</f>
        <v/>
      </c>
      <c r="F17" s="25"/>
      <c r="G17" s="26" t="s">
        <v>14</v>
      </c>
      <c r="H17" s="27"/>
    </row>
    <row r="18" spans="2:8" x14ac:dyDescent="0.25">
      <c r="B18" s="21">
        <v>2</v>
      </c>
      <c r="C18" s="22"/>
      <c r="D18" s="23" t="str">
        <f>IF(C18&gt;0,0,"")</f>
        <v/>
      </c>
      <c r="F18" s="6"/>
      <c r="G18" s="7" t="s">
        <v>15</v>
      </c>
      <c r="H18" s="8">
        <f>IF(COUNTIF($C$19:$C$26,"&gt;0")&lt;3,COUNTIF($C$19:$C$26,"&gt;0"),3)</f>
        <v>0</v>
      </c>
    </row>
    <row r="19" spans="2:8" ht="15.75" thickBot="1" x14ac:dyDescent="0.3">
      <c r="B19" s="21" t="s">
        <v>2</v>
      </c>
      <c r="C19" s="22"/>
      <c r="D19" s="65"/>
      <c r="F19" s="9"/>
      <c r="G19" s="10" t="s">
        <v>16</v>
      </c>
      <c r="H19" s="11" t="str">
        <f>IFERROR(sheet1!Q2,"")</f>
        <v/>
      </c>
    </row>
    <row r="20" spans="2:8" ht="15.75" thickBot="1" x14ac:dyDescent="0.3">
      <c r="B20" s="21" t="s">
        <v>3</v>
      </c>
      <c r="C20" s="22"/>
      <c r="D20" s="65"/>
    </row>
    <row r="21" spans="2:8" ht="15.75" thickBot="1" x14ac:dyDescent="0.3">
      <c r="B21" s="21" t="s">
        <v>4</v>
      </c>
      <c r="C21" s="22"/>
      <c r="D21" s="65"/>
      <c r="F21" s="12"/>
      <c r="G21" s="13" t="s">
        <v>28</v>
      </c>
      <c r="H21" s="14">
        <f>+SUM(D27:D37)</f>
        <v>0</v>
      </c>
    </row>
    <row r="22" spans="2:8" ht="15.75" thickBot="1" x14ac:dyDescent="0.3">
      <c r="B22" s="21" t="s">
        <v>5</v>
      </c>
      <c r="C22" s="22"/>
      <c r="D22" s="65"/>
    </row>
    <row r="23" spans="2:8" ht="15.75" thickBot="1" x14ac:dyDescent="0.3">
      <c r="B23" s="21" t="s">
        <v>6</v>
      </c>
      <c r="C23" s="22"/>
      <c r="D23" s="65"/>
      <c r="F23" s="28"/>
      <c r="G23" s="29" t="s">
        <v>147</v>
      </c>
      <c r="H23" s="30" t="str">
        <f>IFERROR(H21*H19/100/3/1.2,"")</f>
        <v/>
      </c>
    </row>
    <row r="24" spans="2:8" ht="15.75" thickBot="1" x14ac:dyDescent="0.3">
      <c r="B24" s="21" t="s">
        <v>7</v>
      </c>
      <c r="C24" s="22"/>
      <c r="D24" s="65"/>
    </row>
    <row r="25" spans="2:8" ht="15.75" thickBot="1" x14ac:dyDescent="0.3">
      <c r="B25" s="21" t="s">
        <v>8</v>
      </c>
      <c r="C25" s="22"/>
      <c r="D25" s="65"/>
      <c r="F25" s="31"/>
      <c r="G25" s="32" t="s">
        <v>29</v>
      </c>
      <c r="H25" s="33">
        <f>+sorodnost!J5</f>
        <v>1</v>
      </c>
    </row>
    <row r="26" spans="2:8" ht="15.75" thickBot="1" x14ac:dyDescent="0.3">
      <c r="B26" s="21" t="s">
        <v>9</v>
      </c>
      <c r="C26" s="22"/>
      <c r="D26" s="65"/>
    </row>
    <row r="27" spans="2:8" ht="15.75" thickBot="1" x14ac:dyDescent="0.3">
      <c r="B27" s="21">
        <v>4</v>
      </c>
      <c r="C27" s="22"/>
      <c r="D27" s="23" t="str">
        <f t="shared" ref="D27:D37" si="0">IFERROR(VLOOKUP(B27&amp;"_"&amp;C27,tabela,4,0),"")</f>
        <v/>
      </c>
      <c r="F27" s="15"/>
      <c r="G27" s="16" t="s">
        <v>148</v>
      </c>
      <c r="H27" s="18" t="str">
        <f>IFERROR(H23*H25,"")</f>
        <v/>
      </c>
    </row>
    <row r="28" spans="2:8" x14ac:dyDescent="0.25">
      <c r="B28" s="21">
        <v>5</v>
      </c>
      <c r="C28" s="22"/>
      <c r="D28" s="23" t="str">
        <f t="shared" si="0"/>
        <v/>
      </c>
    </row>
    <row r="29" spans="2:8" x14ac:dyDescent="0.25">
      <c r="B29" s="21">
        <v>6</v>
      </c>
      <c r="C29" s="22"/>
      <c r="D29" s="23" t="str">
        <f t="shared" si="0"/>
        <v/>
      </c>
    </row>
    <row r="30" spans="2:8" x14ac:dyDescent="0.25">
      <c r="B30" s="21">
        <v>7</v>
      </c>
      <c r="C30" s="22"/>
      <c r="D30" s="23" t="str">
        <f t="shared" si="0"/>
        <v/>
      </c>
      <c r="F30" t="s">
        <v>17</v>
      </c>
    </row>
    <row r="31" spans="2:8" x14ac:dyDescent="0.25">
      <c r="B31" s="21">
        <v>8</v>
      </c>
      <c r="C31" s="22"/>
      <c r="D31" s="23" t="str">
        <f t="shared" si="0"/>
        <v/>
      </c>
    </row>
    <row r="32" spans="2:8" x14ac:dyDescent="0.25">
      <c r="B32" s="21">
        <v>9</v>
      </c>
      <c r="C32" s="22"/>
      <c r="D32" s="23" t="str">
        <f t="shared" si="0"/>
        <v/>
      </c>
    </row>
    <row r="33" spans="2:4" x14ac:dyDescent="0.25">
      <c r="B33" s="21">
        <v>10</v>
      </c>
      <c r="C33" s="22"/>
      <c r="D33" s="23" t="str">
        <f t="shared" si="0"/>
        <v/>
      </c>
    </row>
    <row r="34" spans="2:4" x14ac:dyDescent="0.25">
      <c r="B34" s="21">
        <v>11</v>
      </c>
      <c r="C34" s="22"/>
      <c r="D34" s="23" t="str">
        <f t="shared" si="0"/>
        <v/>
      </c>
    </row>
    <row r="35" spans="2:4" x14ac:dyDescent="0.25">
      <c r="B35" s="21">
        <v>12</v>
      </c>
      <c r="C35" s="22"/>
      <c r="D35" s="23" t="str">
        <f t="shared" si="0"/>
        <v/>
      </c>
    </row>
    <row r="36" spans="2:4" x14ac:dyDescent="0.25">
      <c r="B36" s="21">
        <v>13</v>
      </c>
      <c r="C36" s="22"/>
      <c r="D36" s="23" t="str">
        <f t="shared" si="0"/>
        <v/>
      </c>
    </row>
    <row r="37" spans="2:4" x14ac:dyDescent="0.25">
      <c r="B37" s="21">
        <v>14</v>
      </c>
      <c r="C37" s="22"/>
      <c r="D37" s="23" t="str">
        <f t="shared" si="0"/>
        <v/>
      </c>
    </row>
    <row r="38" spans="2:4" x14ac:dyDescent="0.25"/>
    <row r="39" spans="2:4" x14ac:dyDescent="0.25"/>
    <row r="40" spans="2:4" ht="10.15" customHeight="1" x14ac:dyDescent="0.25"/>
    <row r="41" spans="2:4" hidden="1" x14ac:dyDescent="0.25"/>
    <row r="42" spans="2:4" x14ac:dyDescent="0.25"/>
    <row r="43" spans="2:4" x14ac:dyDescent="0.25"/>
    <row r="44" spans="2:4" x14ac:dyDescent="0.25"/>
  </sheetData>
  <mergeCells count="3">
    <mergeCell ref="B2:H2"/>
    <mergeCell ref="D8:H8"/>
    <mergeCell ref="D12:H12"/>
  </mergeCells>
  <dataValidations count="1">
    <dataValidation type="list" allowBlank="1" showInputMessage="1" showErrorMessage="1" sqref="D8:H8 D12:H12" xr:uid="{00000000-0002-0000-0000-000000000000}">
      <formula1>SEZNAMSPECIALIZACIJ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33"/>
  <sheetViews>
    <sheetView showGridLines="0" topLeftCell="S1" workbookViewId="0">
      <selection activeCell="S1" sqref="A1:XFD1048576"/>
    </sheetView>
  </sheetViews>
  <sheetFormatPr defaultRowHeight="15" x14ac:dyDescent="0.25"/>
  <cols>
    <col min="1" max="11" width="0" hidden="1" customWidth="1"/>
    <col min="12" max="12" width="3.140625" hidden="1" customWidth="1"/>
    <col min="13" max="13" width="0" hidden="1" customWidth="1"/>
    <col min="14" max="16" width="5" hidden="1" customWidth="1"/>
    <col min="17" max="17" width="8.7109375" hidden="1" customWidth="1"/>
    <col min="18" max="18" width="5" hidden="1" customWidth="1"/>
    <col min="25" max="25" width="18.140625" customWidth="1"/>
    <col min="28" max="28" width="13.42578125" customWidth="1"/>
  </cols>
  <sheetData>
    <row r="1" spans="2:24" s="1" customFormat="1" ht="15.75" thickBot="1" x14ac:dyDescent="0.3">
      <c r="M1" s="1" t="s">
        <v>97</v>
      </c>
      <c r="S1"/>
      <c r="T1"/>
      <c r="U1"/>
      <c r="V1"/>
      <c r="W1"/>
      <c r="X1"/>
    </row>
    <row r="2" spans="2:24" ht="16.5" thickTop="1" thickBot="1" x14ac:dyDescent="0.3">
      <c r="B2" s="3" t="s">
        <v>12</v>
      </c>
      <c r="C2" s="3" t="s">
        <v>0</v>
      </c>
      <c r="D2" s="3" t="s">
        <v>1</v>
      </c>
      <c r="E2" s="3" t="s">
        <v>11</v>
      </c>
      <c r="H2" s="73" t="s">
        <v>12</v>
      </c>
      <c r="I2" s="74" t="s">
        <v>92</v>
      </c>
      <c r="K2" s="68" t="s">
        <v>93</v>
      </c>
      <c r="L2" s="61"/>
      <c r="M2" s="62" t="str">
        <f>+CONCATENATE(N2,$M$1,O2,$M$1,P2)</f>
        <v>0;0;0</v>
      </c>
      <c r="N2" s="63">
        <f>+K3</f>
        <v>0</v>
      </c>
      <c r="O2" s="63">
        <f>+K4</f>
        <v>0</v>
      </c>
      <c r="P2" s="63">
        <f>+K5</f>
        <v>0</v>
      </c>
      <c r="Q2" s="64" t="e">
        <f>+VLOOKUP(M2,M5:Q131,5,0)</f>
        <v>#N/A</v>
      </c>
    </row>
    <row r="3" spans="2:24" ht="15.75" thickTop="1" x14ac:dyDescent="0.25">
      <c r="B3" s="4" t="s">
        <v>99</v>
      </c>
      <c r="C3" s="5">
        <v>4</v>
      </c>
      <c r="D3" s="5">
        <v>1</v>
      </c>
      <c r="E3" s="5">
        <v>1</v>
      </c>
      <c r="H3" s="69" t="s">
        <v>2</v>
      </c>
      <c r="I3" s="70">
        <f>+vnos!C19</f>
        <v>0</v>
      </c>
      <c r="K3" s="66">
        <f>LARGE($I$3:$I$10,1)</f>
        <v>0</v>
      </c>
      <c r="L3" s="50"/>
    </row>
    <row r="4" spans="2:24" x14ac:dyDescent="0.25">
      <c r="B4" s="4" t="s">
        <v>100</v>
      </c>
      <c r="C4" s="5">
        <v>4</v>
      </c>
      <c r="D4" s="5">
        <v>2</v>
      </c>
      <c r="E4" s="5">
        <v>2</v>
      </c>
      <c r="H4" s="69" t="s">
        <v>3</v>
      </c>
      <c r="I4" s="70">
        <f>+vnos!C20</f>
        <v>0</v>
      </c>
      <c r="K4" s="66">
        <f>LARGE($I$3:$I$10,2)</f>
        <v>0</v>
      </c>
      <c r="L4" s="50"/>
      <c r="M4" s="2"/>
      <c r="N4" s="76" t="s">
        <v>94</v>
      </c>
      <c r="O4" s="76" t="s">
        <v>95</v>
      </c>
      <c r="P4" s="76" t="s">
        <v>96</v>
      </c>
      <c r="Q4" s="77" t="s">
        <v>98</v>
      </c>
    </row>
    <row r="5" spans="2:24" ht="15.75" thickBot="1" x14ac:dyDescent="0.3">
      <c r="B5" s="4" t="s">
        <v>101</v>
      </c>
      <c r="C5" s="5">
        <v>4</v>
      </c>
      <c r="D5" s="5">
        <v>3</v>
      </c>
      <c r="E5" s="5">
        <v>3</v>
      </c>
      <c r="H5" s="69" t="s">
        <v>4</v>
      </c>
      <c r="I5" s="70">
        <f>+vnos!C21</f>
        <v>0</v>
      </c>
      <c r="K5" s="67">
        <f>LARGE($I$3:$I$10,3)</f>
        <v>0</v>
      </c>
      <c r="L5" s="50"/>
      <c r="M5" s="2" t="str">
        <f>+CONCATENATE(N5,$M$1,O5,$M$1,P5)</f>
        <v>7;0;0</v>
      </c>
      <c r="N5" s="78">
        <v>7</v>
      </c>
      <c r="O5" s="78">
        <v>0</v>
      </c>
      <c r="P5" s="78">
        <v>0</v>
      </c>
      <c r="Q5" s="79">
        <v>100</v>
      </c>
    </row>
    <row r="6" spans="2:24" ht="15.75" thickTop="1" x14ac:dyDescent="0.25">
      <c r="B6" s="4" t="s">
        <v>102</v>
      </c>
      <c r="C6" s="5">
        <v>5</v>
      </c>
      <c r="D6" s="5">
        <v>1</v>
      </c>
      <c r="E6" s="5">
        <v>3</v>
      </c>
      <c r="H6" s="69" t="s">
        <v>5</v>
      </c>
      <c r="I6" s="70">
        <f>+vnos!C22</f>
        <v>0</v>
      </c>
      <c r="M6" s="2" t="str">
        <f t="shared" ref="M6:M69" si="0">+CONCATENATE(N6,$M$1,O6,$M$1,P6)</f>
        <v>6;0;0</v>
      </c>
      <c r="N6" s="78">
        <v>6</v>
      </c>
      <c r="O6" s="78">
        <v>0</v>
      </c>
      <c r="P6" s="78">
        <v>0</v>
      </c>
      <c r="Q6" s="79">
        <v>85</v>
      </c>
    </row>
    <row r="7" spans="2:24" x14ac:dyDescent="0.25">
      <c r="B7" s="4" t="s">
        <v>103</v>
      </c>
      <c r="C7" s="5">
        <v>5</v>
      </c>
      <c r="D7" s="5">
        <v>2</v>
      </c>
      <c r="E7" s="5">
        <v>1</v>
      </c>
      <c r="H7" s="69" t="s">
        <v>6</v>
      </c>
      <c r="I7" s="70">
        <f>+vnos!C23</f>
        <v>0</v>
      </c>
      <c r="M7" s="2" t="str">
        <f t="shared" si="0"/>
        <v>5;0;0</v>
      </c>
      <c r="N7" s="78">
        <v>5</v>
      </c>
      <c r="O7" s="78">
        <v>0</v>
      </c>
      <c r="P7" s="78">
        <v>0</v>
      </c>
      <c r="Q7" s="79">
        <v>55</v>
      </c>
    </row>
    <row r="8" spans="2:24" x14ac:dyDescent="0.25">
      <c r="B8" s="4" t="s">
        <v>104</v>
      </c>
      <c r="C8" s="5">
        <v>5</v>
      </c>
      <c r="D8" s="5">
        <v>3</v>
      </c>
      <c r="E8" s="5">
        <v>2</v>
      </c>
      <c r="H8" s="69" t="s">
        <v>7</v>
      </c>
      <c r="I8" s="70">
        <f>+vnos!C24</f>
        <v>0</v>
      </c>
      <c r="M8" s="2" t="str">
        <f t="shared" si="0"/>
        <v>4;0;0</v>
      </c>
      <c r="N8" s="78">
        <v>4</v>
      </c>
      <c r="O8" s="78">
        <v>0</v>
      </c>
      <c r="P8" s="78">
        <v>0</v>
      </c>
      <c r="Q8" s="79">
        <v>30</v>
      </c>
    </row>
    <row r="9" spans="2:24" x14ac:dyDescent="0.25">
      <c r="B9" s="4" t="s">
        <v>105</v>
      </c>
      <c r="C9" s="5">
        <v>6</v>
      </c>
      <c r="D9" s="5">
        <v>1</v>
      </c>
      <c r="E9" s="5">
        <v>3</v>
      </c>
      <c r="H9" s="69" t="s">
        <v>8</v>
      </c>
      <c r="I9" s="70">
        <f>+vnos!C25</f>
        <v>0</v>
      </c>
      <c r="M9" s="2" t="str">
        <f t="shared" si="0"/>
        <v>3;0;0</v>
      </c>
      <c r="N9" s="78">
        <v>3</v>
      </c>
      <c r="O9" s="78">
        <v>0</v>
      </c>
      <c r="P9" s="78">
        <v>0</v>
      </c>
      <c r="Q9" s="79">
        <v>10</v>
      </c>
    </row>
    <row r="10" spans="2:24" ht="15.75" thickBot="1" x14ac:dyDescent="0.3">
      <c r="B10" s="4" t="s">
        <v>106</v>
      </c>
      <c r="C10" s="5">
        <v>6</v>
      </c>
      <c r="D10" s="5">
        <v>2</v>
      </c>
      <c r="E10" s="5">
        <v>2</v>
      </c>
      <c r="H10" s="71" t="s">
        <v>9</v>
      </c>
      <c r="I10" s="72">
        <f>+vnos!C26</f>
        <v>0</v>
      </c>
      <c r="M10" s="2" t="str">
        <f t="shared" si="0"/>
        <v>2;0;0</v>
      </c>
      <c r="N10" s="78">
        <v>2</v>
      </c>
      <c r="O10" s="78">
        <v>0</v>
      </c>
      <c r="P10" s="78">
        <v>0</v>
      </c>
      <c r="Q10" s="79">
        <v>4</v>
      </c>
    </row>
    <row r="11" spans="2:24" ht="15.75" thickTop="1" x14ac:dyDescent="0.25">
      <c r="B11" s="4" t="s">
        <v>107</v>
      </c>
      <c r="C11" s="5">
        <v>6</v>
      </c>
      <c r="D11" s="5">
        <v>3</v>
      </c>
      <c r="E11" s="5">
        <v>1</v>
      </c>
      <c r="M11" s="2" t="str">
        <f t="shared" si="0"/>
        <v>7;7;0</v>
      </c>
      <c r="N11" s="78">
        <v>7</v>
      </c>
      <c r="O11" s="78">
        <v>7</v>
      </c>
      <c r="P11" s="78">
        <v>0</v>
      </c>
      <c r="Q11" s="79">
        <v>100</v>
      </c>
    </row>
    <row r="12" spans="2:24" x14ac:dyDescent="0.25">
      <c r="B12" s="4" t="s">
        <v>108</v>
      </c>
      <c r="C12" s="5">
        <v>7</v>
      </c>
      <c r="D12" s="5">
        <v>1</v>
      </c>
      <c r="E12" s="5">
        <v>3</v>
      </c>
      <c r="M12" s="2" t="str">
        <f t="shared" si="0"/>
        <v>7;6;0</v>
      </c>
      <c r="N12" s="78">
        <v>7</v>
      </c>
      <c r="O12" s="78">
        <f>+O11-1</f>
        <v>6</v>
      </c>
      <c r="P12" s="78">
        <v>0</v>
      </c>
      <c r="Q12" s="79">
        <v>100</v>
      </c>
    </row>
    <row r="13" spans="2:24" x14ac:dyDescent="0.25">
      <c r="B13" s="4" t="s">
        <v>109</v>
      </c>
      <c r="C13" s="5">
        <v>7</v>
      </c>
      <c r="D13" s="5">
        <v>2</v>
      </c>
      <c r="E13" s="5">
        <v>1</v>
      </c>
      <c r="M13" s="2" t="str">
        <f t="shared" si="0"/>
        <v>7;5;0</v>
      </c>
      <c r="N13" s="78">
        <v>7</v>
      </c>
      <c r="O13" s="78">
        <f t="shared" ref="O13:O17" si="1">+O12-1</f>
        <v>5</v>
      </c>
      <c r="P13" s="78">
        <v>0</v>
      </c>
      <c r="Q13" s="79">
        <v>100</v>
      </c>
    </row>
    <row r="14" spans="2:24" x14ac:dyDescent="0.25">
      <c r="B14" s="4" t="s">
        <v>110</v>
      </c>
      <c r="C14" s="5">
        <v>7</v>
      </c>
      <c r="D14" s="5">
        <v>3</v>
      </c>
      <c r="E14" s="5">
        <v>2</v>
      </c>
      <c r="M14" s="2" t="str">
        <f t="shared" si="0"/>
        <v>7;4;0</v>
      </c>
      <c r="N14" s="78">
        <v>7</v>
      </c>
      <c r="O14" s="78">
        <f t="shared" si="1"/>
        <v>4</v>
      </c>
      <c r="P14" s="78">
        <v>0</v>
      </c>
      <c r="Q14" s="79">
        <v>100</v>
      </c>
    </row>
    <row r="15" spans="2:24" x14ac:dyDescent="0.25">
      <c r="B15" s="4" t="s">
        <v>111</v>
      </c>
      <c r="C15" s="5">
        <v>8</v>
      </c>
      <c r="D15" s="5">
        <v>1</v>
      </c>
      <c r="E15" s="5">
        <v>1</v>
      </c>
      <c r="M15" s="2" t="str">
        <f t="shared" si="0"/>
        <v>7;3;0</v>
      </c>
      <c r="N15" s="78">
        <v>7</v>
      </c>
      <c r="O15" s="78">
        <f t="shared" si="1"/>
        <v>3</v>
      </c>
      <c r="P15" s="78">
        <v>0</v>
      </c>
      <c r="Q15" s="79">
        <v>100</v>
      </c>
    </row>
    <row r="16" spans="2:24" x14ac:dyDescent="0.25">
      <c r="B16" s="4" t="s">
        <v>112</v>
      </c>
      <c r="C16" s="5">
        <v>8</v>
      </c>
      <c r="D16" s="5">
        <v>2</v>
      </c>
      <c r="E16" s="5">
        <v>2</v>
      </c>
      <c r="M16" s="2" t="str">
        <f t="shared" si="0"/>
        <v>7;2;0</v>
      </c>
      <c r="N16" s="78">
        <v>7</v>
      </c>
      <c r="O16" s="78">
        <f t="shared" si="1"/>
        <v>2</v>
      </c>
      <c r="P16" s="78">
        <v>0</v>
      </c>
      <c r="Q16" s="79">
        <v>100</v>
      </c>
    </row>
    <row r="17" spans="2:17" x14ac:dyDescent="0.25">
      <c r="B17" s="4" t="s">
        <v>113</v>
      </c>
      <c r="C17" s="5">
        <v>8</v>
      </c>
      <c r="D17" s="5">
        <v>3</v>
      </c>
      <c r="E17" s="5">
        <v>3</v>
      </c>
      <c r="M17" s="2" t="str">
        <f t="shared" si="0"/>
        <v>7;1;0</v>
      </c>
      <c r="N17" s="78">
        <v>7</v>
      </c>
      <c r="O17" s="78">
        <f t="shared" si="1"/>
        <v>1</v>
      </c>
      <c r="P17" s="78">
        <v>0</v>
      </c>
      <c r="Q17" s="79">
        <v>100</v>
      </c>
    </row>
    <row r="18" spans="2:17" x14ac:dyDescent="0.25">
      <c r="B18" s="4" t="s">
        <v>114</v>
      </c>
      <c r="C18" s="5">
        <v>9</v>
      </c>
      <c r="D18" s="5">
        <v>1</v>
      </c>
      <c r="E18" s="5">
        <v>2</v>
      </c>
      <c r="M18" s="2" t="str">
        <f t="shared" si="0"/>
        <v>7;7;7</v>
      </c>
      <c r="N18" s="78">
        <v>7</v>
      </c>
      <c r="O18" s="78">
        <v>7</v>
      </c>
      <c r="P18" s="78">
        <v>7</v>
      </c>
      <c r="Q18" s="79">
        <v>100</v>
      </c>
    </row>
    <row r="19" spans="2:17" x14ac:dyDescent="0.25">
      <c r="B19" s="4" t="s">
        <v>115</v>
      </c>
      <c r="C19" s="5">
        <v>9</v>
      </c>
      <c r="D19" s="5">
        <v>2</v>
      </c>
      <c r="E19" s="5">
        <v>3</v>
      </c>
      <c r="M19" s="2" t="str">
        <f t="shared" si="0"/>
        <v>7;7;6</v>
      </c>
      <c r="N19" s="78">
        <v>7</v>
      </c>
      <c r="O19" s="78">
        <v>7</v>
      </c>
      <c r="P19" s="78">
        <f>+P18-1</f>
        <v>6</v>
      </c>
      <c r="Q19" s="79">
        <v>100</v>
      </c>
    </row>
    <row r="20" spans="2:17" x14ac:dyDescent="0.25">
      <c r="B20" s="4" t="s">
        <v>116</v>
      </c>
      <c r="C20" s="5">
        <v>9</v>
      </c>
      <c r="D20" s="5">
        <v>3</v>
      </c>
      <c r="E20" s="5">
        <v>1</v>
      </c>
      <c r="M20" s="2" t="str">
        <f t="shared" si="0"/>
        <v>7;7;5</v>
      </c>
      <c r="N20" s="78">
        <v>7</v>
      </c>
      <c r="O20" s="78">
        <v>7</v>
      </c>
      <c r="P20" s="78">
        <f t="shared" ref="P20:P24" si="2">+P19-1</f>
        <v>5</v>
      </c>
      <c r="Q20" s="79">
        <v>100</v>
      </c>
    </row>
    <row r="21" spans="2:17" x14ac:dyDescent="0.25">
      <c r="B21" s="4" t="s">
        <v>117</v>
      </c>
      <c r="C21" s="5">
        <v>10</v>
      </c>
      <c r="D21" s="5">
        <v>1</v>
      </c>
      <c r="E21" s="5">
        <v>2</v>
      </c>
      <c r="M21" s="2" t="str">
        <f t="shared" si="0"/>
        <v>7;7;4</v>
      </c>
      <c r="N21" s="78">
        <v>7</v>
      </c>
      <c r="O21" s="78">
        <v>7</v>
      </c>
      <c r="P21" s="78">
        <f t="shared" si="2"/>
        <v>4</v>
      </c>
      <c r="Q21" s="79">
        <v>100</v>
      </c>
    </row>
    <row r="22" spans="2:17" x14ac:dyDescent="0.25">
      <c r="B22" s="4" t="s">
        <v>118</v>
      </c>
      <c r="C22" s="5">
        <v>10</v>
      </c>
      <c r="D22" s="5">
        <v>2</v>
      </c>
      <c r="E22" s="5">
        <v>1</v>
      </c>
      <c r="M22" s="2" t="str">
        <f t="shared" si="0"/>
        <v>7;7;3</v>
      </c>
      <c r="N22" s="78">
        <v>7</v>
      </c>
      <c r="O22" s="78">
        <v>7</v>
      </c>
      <c r="P22" s="78">
        <f t="shared" si="2"/>
        <v>3</v>
      </c>
      <c r="Q22" s="79">
        <v>100</v>
      </c>
    </row>
    <row r="23" spans="2:17" x14ac:dyDescent="0.25">
      <c r="B23" s="4" t="s">
        <v>119</v>
      </c>
      <c r="C23" s="5">
        <v>10</v>
      </c>
      <c r="D23" s="5">
        <v>3</v>
      </c>
      <c r="E23" s="5">
        <v>3</v>
      </c>
      <c r="M23" s="2" t="str">
        <f t="shared" si="0"/>
        <v>7;7;2</v>
      </c>
      <c r="N23" s="78">
        <v>7</v>
      </c>
      <c r="O23" s="78">
        <v>7</v>
      </c>
      <c r="P23" s="78">
        <f t="shared" si="2"/>
        <v>2</v>
      </c>
      <c r="Q23" s="79">
        <v>100</v>
      </c>
    </row>
    <row r="24" spans="2:17" x14ac:dyDescent="0.25">
      <c r="B24" s="4" t="s">
        <v>120</v>
      </c>
      <c r="C24" s="5">
        <v>11</v>
      </c>
      <c r="D24" s="5">
        <v>1</v>
      </c>
      <c r="E24" s="5">
        <v>2</v>
      </c>
      <c r="M24" s="2" t="str">
        <f t="shared" si="0"/>
        <v>7;7;1</v>
      </c>
      <c r="N24" s="78">
        <v>7</v>
      </c>
      <c r="O24" s="78">
        <v>7</v>
      </c>
      <c r="P24" s="78">
        <f t="shared" si="2"/>
        <v>1</v>
      </c>
      <c r="Q24" s="79">
        <v>100</v>
      </c>
    </row>
    <row r="25" spans="2:17" x14ac:dyDescent="0.25">
      <c r="B25" s="4" t="s">
        <v>121</v>
      </c>
      <c r="C25" s="5">
        <v>11</v>
      </c>
      <c r="D25" s="5">
        <v>2</v>
      </c>
      <c r="E25" s="5">
        <v>3</v>
      </c>
      <c r="M25" s="2" t="str">
        <f t="shared" si="0"/>
        <v>7;7;0</v>
      </c>
      <c r="N25" s="78">
        <v>7</v>
      </c>
      <c r="O25" s="78">
        <v>7</v>
      </c>
      <c r="P25" s="78">
        <v>0</v>
      </c>
      <c r="Q25" s="79">
        <v>100</v>
      </c>
    </row>
    <row r="26" spans="2:17" x14ac:dyDescent="0.25">
      <c r="B26" s="4" t="s">
        <v>122</v>
      </c>
      <c r="C26" s="5">
        <v>11</v>
      </c>
      <c r="D26" s="5">
        <v>3</v>
      </c>
      <c r="E26" s="5">
        <v>1</v>
      </c>
      <c r="M26" s="2" t="str">
        <f t="shared" si="0"/>
        <v>7;6;6</v>
      </c>
      <c r="N26" s="78">
        <v>7</v>
      </c>
      <c r="O26" s="78">
        <v>6</v>
      </c>
      <c r="P26" s="78">
        <v>6</v>
      </c>
      <c r="Q26" s="79">
        <v>100</v>
      </c>
    </row>
    <row r="27" spans="2:17" x14ac:dyDescent="0.25">
      <c r="B27" s="4" t="s">
        <v>123</v>
      </c>
      <c r="C27" s="5">
        <v>11</v>
      </c>
      <c r="D27" s="5">
        <v>4</v>
      </c>
      <c r="E27" s="5">
        <v>3</v>
      </c>
      <c r="M27" s="2" t="str">
        <f t="shared" si="0"/>
        <v>7;6;5</v>
      </c>
      <c r="N27" s="78">
        <v>7</v>
      </c>
      <c r="O27" s="78">
        <v>6</v>
      </c>
      <c r="P27" s="78">
        <f>+P26-1</f>
        <v>5</v>
      </c>
      <c r="Q27" s="79">
        <v>100</v>
      </c>
    </row>
    <row r="28" spans="2:17" x14ac:dyDescent="0.25">
      <c r="B28" s="4" t="s">
        <v>124</v>
      </c>
      <c r="C28" s="5">
        <v>12</v>
      </c>
      <c r="D28" s="5">
        <v>1</v>
      </c>
      <c r="E28" s="5">
        <v>1</v>
      </c>
      <c r="M28" s="2" t="str">
        <f t="shared" si="0"/>
        <v>7;6;4</v>
      </c>
      <c r="N28" s="78">
        <v>7</v>
      </c>
      <c r="O28" s="78">
        <v>6</v>
      </c>
      <c r="P28" s="78">
        <f t="shared" ref="P28:P34" si="3">+P27-1</f>
        <v>4</v>
      </c>
      <c r="Q28" s="79">
        <v>100</v>
      </c>
    </row>
    <row r="29" spans="2:17" x14ac:dyDescent="0.25">
      <c r="B29" s="4" t="s">
        <v>125</v>
      </c>
      <c r="C29" s="5">
        <v>12</v>
      </c>
      <c r="D29" s="5">
        <v>2</v>
      </c>
      <c r="E29" s="5">
        <v>2</v>
      </c>
      <c r="M29" s="2" t="str">
        <f t="shared" si="0"/>
        <v>7;6;3</v>
      </c>
      <c r="N29" s="78">
        <v>7</v>
      </c>
      <c r="O29" s="78">
        <v>6</v>
      </c>
      <c r="P29" s="78">
        <f t="shared" si="3"/>
        <v>3</v>
      </c>
      <c r="Q29" s="79">
        <v>100</v>
      </c>
    </row>
    <row r="30" spans="2:17" x14ac:dyDescent="0.25">
      <c r="B30" s="4" t="s">
        <v>126</v>
      </c>
      <c r="C30" s="5">
        <v>12</v>
      </c>
      <c r="D30" s="5">
        <v>3</v>
      </c>
      <c r="E30" s="5">
        <v>3</v>
      </c>
      <c r="M30" s="2" t="str">
        <f t="shared" si="0"/>
        <v>7;6;2</v>
      </c>
      <c r="N30" s="78">
        <v>7</v>
      </c>
      <c r="O30" s="78">
        <v>6</v>
      </c>
      <c r="P30" s="78">
        <f t="shared" si="3"/>
        <v>2</v>
      </c>
      <c r="Q30" s="79">
        <v>100</v>
      </c>
    </row>
    <row r="31" spans="2:17" x14ac:dyDescent="0.25">
      <c r="B31" s="4" t="s">
        <v>127</v>
      </c>
      <c r="C31" s="5">
        <v>13</v>
      </c>
      <c r="D31" s="5">
        <v>1</v>
      </c>
      <c r="E31" s="5">
        <v>0</v>
      </c>
      <c r="M31" s="2" t="str">
        <f t="shared" si="0"/>
        <v>7;6;1</v>
      </c>
      <c r="N31" s="78">
        <v>7</v>
      </c>
      <c r="O31" s="78">
        <v>6</v>
      </c>
      <c r="P31" s="78">
        <f t="shared" si="3"/>
        <v>1</v>
      </c>
      <c r="Q31" s="79">
        <v>100</v>
      </c>
    </row>
    <row r="32" spans="2:17" x14ac:dyDescent="0.25">
      <c r="B32" s="4" t="s">
        <v>128</v>
      </c>
      <c r="C32" s="5">
        <v>13</v>
      </c>
      <c r="D32" s="5">
        <v>2</v>
      </c>
      <c r="E32" s="5">
        <v>0</v>
      </c>
      <c r="M32" s="2" t="str">
        <f t="shared" ref="M32" si="4">+CONCATENATE(N32,$M$1,O32,$M$1,P32)</f>
        <v>7;6;0</v>
      </c>
      <c r="N32" s="78">
        <v>7</v>
      </c>
      <c r="O32" s="78">
        <v>6</v>
      </c>
      <c r="P32" s="78">
        <f t="shared" ref="P32" si="5">+P31-1</f>
        <v>0</v>
      </c>
      <c r="Q32" s="79">
        <v>100</v>
      </c>
    </row>
    <row r="33" spans="2:17" x14ac:dyDescent="0.25">
      <c r="B33" s="4" t="s">
        <v>129</v>
      </c>
      <c r="C33" s="5">
        <v>13</v>
      </c>
      <c r="D33" s="5">
        <v>3</v>
      </c>
      <c r="E33" s="5">
        <v>0</v>
      </c>
      <c r="M33" s="2" t="str">
        <f t="shared" si="0"/>
        <v>7;5;5</v>
      </c>
      <c r="N33" s="78">
        <v>7</v>
      </c>
      <c r="O33" s="78">
        <v>5</v>
      </c>
      <c r="P33" s="78">
        <v>5</v>
      </c>
      <c r="Q33" s="79">
        <v>100</v>
      </c>
    </row>
    <row r="34" spans="2:17" x14ac:dyDescent="0.25">
      <c r="B34" s="4" t="s">
        <v>130</v>
      </c>
      <c r="C34" s="5">
        <v>13</v>
      </c>
      <c r="D34" s="5">
        <v>4</v>
      </c>
      <c r="E34" s="5">
        <v>0</v>
      </c>
      <c r="M34" s="2" t="str">
        <f t="shared" si="0"/>
        <v>7;5;4</v>
      </c>
      <c r="N34" s="78">
        <v>7</v>
      </c>
      <c r="O34" s="78">
        <v>5</v>
      </c>
      <c r="P34" s="78">
        <f t="shared" si="3"/>
        <v>4</v>
      </c>
      <c r="Q34" s="79">
        <v>100</v>
      </c>
    </row>
    <row r="35" spans="2:17" x14ac:dyDescent="0.25">
      <c r="B35" s="4" t="s">
        <v>131</v>
      </c>
      <c r="C35" s="5">
        <v>13</v>
      </c>
      <c r="D35" s="5">
        <v>5</v>
      </c>
      <c r="E35" s="5">
        <v>0.75</v>
      </c>
      <c r="M35" s="2" t="str">
        <f t="shared" si="0"/>
        <v>7;5;3</v>
      </c>
      <c r="N35" s="78">
        <v>7</v>
      </c>
      <c r="O35" s="78">
        <v>5</v>
      </c>
      <c r="P35" s="78">
        <f t="shared" ref="P35:P37" si="6">+P34-1</f>
        <v>3</v>
      </c>
      <c r="Q35" s="79">
        <v>100</v>
      </c>
    </row>
    <row r="36" spans="2:17" x14ac:dyDescent="0.25">
      <c r="B36" s="4" t="s">
        <v>132</v>
      </c>
      <c r="C36" s="5">
        <v>13</v>
      </c>
      <c r="D36" s="5">
        <v>6</v>
      </c>
      <c r="E36" s="5">
        <v>0.75</v>
      </c>
      <c r="M36" s="2" t="str">
        <f t="shared" si="0"/>
        <v>7;5;2</v>
      </c>
      <c r="N36" s="78">
        <v>7</v>
      </c>
      <c r="O36" s="78">
        <v>5</v>
      </c>
      <c r="P36" s="78">
        <f t="shared" si="6"/>
        <v>2</v>
      </c>
      <c r="Q36" s="79">
        <v>100</v>
      </c>
    </row>
    <row r="37" spans="2:17" x14ac:dyDescent="0.25">
      <c r="B37" s="4" t="s">
        <v>133</v>
      </c>
      <c r="C37" s="5">
        <v>13</v>
      </c>
      <c r="D37" s="5">
        <v>7</v>
      </c>
      <c r="E37" s="5">
        <v>2.25</v>
      </c>
      <c r="M37" s="2" t="str">
        <f t="shared" si="0"/>
        <v>7;5;1</v>
      </c>
      <c r="N37" s="78">
        <v>7</v>
      </c>
      <c r="O37" s="78">
        <v>5</v>
      </c>
      <c r="P37" s="78">
        <f t="shared" si="6"/>
        <v>1</v>
      </c>
      <c r="Q37" s="79">
        <v>100</v>
      </c>
    </row>
    <row r="38" spans="2:17" x14ac:dyDescent="0.25">
      <c r="B38" s="4" t="s">
        <v>134</v>
      </c>
      <c r="C38" s="5">
        <v>13</v>
      </c>
      <c r="D38" s="5">
        <v>8</v>
      </c>
      <c r="E38" s="5">
        <v>3</v>
      </c>
      <c r="M38" s="2" t="str">
        <f t="shared" ref="M38" si="7">+CONCATENATE(N38,$M$1,O38,$M$1,P38)</f>
        <v>7;5;0</v>
      </c>
      <c r="N38" s="78">
        <v>7</v>
      </c>
      <c r="O38" s="78">
        <v>5</v>
      </c>
      <c r="P38" s="78">
        <f t="shared" ref="P38" si="8">+P37-1</f>
        <v>0</v>
      </c>
      <c r="Q38" s="79">
        <v>100</v>
      </c>
    </row>
    <row r="39" spans="2:17" x14ac:dyDescent="0.25">
      <c r="B39" s="4" t="s">
        <v>135</v>
      </c>
      <c r="C39" s="5">
        <v>13</v>
      </c>
      <c r="D39" s="5">
        <v>9</v>
      </c>
      <c r="E39" s="5">
        <v>3.75</v>
      </c>
      <c r="M39" s="2" t="str">
        <f t="shared" si="0"/>
        <v>7;4;4</v>
      </c>
      <c r="N39" s="78">
        <v>7</v>
      </c>
      <c r="O39" s="78">
        <v>4</v>
      </c>
      <c r="P39" s="78">
        <v>4</v>
      </c>
      <c r="Q39" s="79">
        <v>100</v>
      </c>
    </row>
    <row r="40" spans="2:17" x14ac:dyDescent="0.25">
      <c r="B40" s="4" t="s">
        <v>136</v>
      </c>
      <c r="C40" s="5">
        <v>13</v>
      </c>
      <c r="D40" s="5">
        <v>10</v>
      </c>
      <c r="E40" s="5">
        <v>4.5</v>
      </c>
      <c r="M40" s="2" t="str">
        <f t="shared" si="0"/>
        <v>7;4;3</v>
      </c>
      <c r="N40" s="78">
        <v>7</v>
      </c>
      <c r="O40" s="78">
        <v>4</v>
      </c>
      <c r="P40" s="78">
        <f>+P39-1</f>
        <v>3</v>
      </c>
      <c r="Q40" s="79">
        <v>100</v>
      </c>
    </row>
    <row r="41" spans="2:17" x14ac:dyDescent="0.25">
      <c r="B41" s="4" t="s">
        <v>137</v>
      </c>
      <c r="C41" s="5">
        <v>14</v>
      </c>
      <c r="D41" s="5">
        <v>1</v>
      </c>
      <c r="E41" s="5">
        <v>0</v>
      </c>
      <c r="M41" s="2" t="str">
        <f t="shared" si="0"/>
        <v>7;4;2</v>
      </c>
      <c r="N41" s="78">
        <v>7</v>
      </c>
      <c r="O41" s="78">
        <v>4</v>
      </c>
      <c r="P41" s="78">
        <f t="shared" ref="P41:P42" si="9">+P40-1</f>
        <v>2</v>
      </c>
      <c r="Q41" s="79">
        <v>100</v>
      </c>
    </row>
    <row r="42" spans="2:17" x14ac:dyDescent="0.25">
      <c r="B42" s="4" t="s">
        <v>138</v>
      </c>
      <c r="C42" s="5">
        <v>14</v>
      </c>
      <c r="D42" s="5">
        <v>2</v>
      </c>
      <c r="E42" s="5">
        <v>0</v>
      </c>
      <c r="M42" s="2" t="str">
        <f t="shared" si="0"/>
        <v>7;4;1</v>
      </c>
      <c r="N42" s="78">
        <v>7</v>
      </c>
      <c r="O42" s="78">
        <v>4</v>
      </c>
      <c r="P42" s="78">
        <f t="shared" si="9"/>
        <v>1</v>
      </c>
      <c r="Q42" s="79">
        <v>100</v>
      </c>
    </row>
    <row r="43" spans="2:17" x14ac:dyDescent="0.25">
      <c r="B43" s="4" t="s">
        <v>139</v>
      </c>
      <c r="C43" s="5">
        <v>14</v>
      </c>
      <c r="D43" s="5">
        <v>3</v>
      </c>
      <c r="E43" s="5">
        <v>0</v>
      </c>
      <c r="M43" s="2" t="str">
        <f t="shared" ref="M43" si="10">+CONCATENATE(N43,$M$1,O43,$M$1,P43)</f>
        <v>7;4;0</v>
      </c>
      <c r="N43" s="78">
        <v>7</v>
      </c>
      <c r="O43" s="78">
        <v>4</v>
      </c>
      <c r="P43" s="78">
        <f t="shared" ref="P43" si="11">+P42-1</f>
        <v>0</v>
      </c>
      <c r="Q43" s="79">
        <v>100</v>
      </c>
    </row>
    <row r="44" spans="2:17" x14ac:dyDescent="0.25">
      <c r="B44" s="4" t="s">
        <v>140</v>
      </c>
      <c r="C44" s="5">
        <v>14</v>
      </c>
      <c r="D44" s="5">
        <v>4</v>
      </c>
      <c r="E44" s="5">
        <v>0</v>
      </c>
      <c r="M44" s="2" t="str">
        <f t="shared" si="0"/>
        <v>7;3;3</v>
      </c>
      <c r="N44" s="78">
        <v>7</v>
      </c>
      <c r="O44" s="78">
        <v>3</v>
      </c>
      <c r="P44" s="78">
        <v>3</v>
      </c>
      <c r="Q44" s="79">
        <v>100</v>
      </c>
    </row>
    <row r="45" spans="2:17" x14ac:dyDescent="0.25">
      <c r="B45" s="4" t="s">
        <v>141</v>
      </c>
      <c r="C45" s="5">
        <v>14</v>
      </c>
      <c r="D45" s="5">
        <v>5</v>
      </c>
      <c r="E45" s="5">
        <v>0.75</v>
      </c>
      <c r="M45" s="2" t="str">
        <f t="shared" si="0"/>
        <v>7;3;2</v>
      </c>
      <c r="N45" s="78">
        <v>7</v>
      </c>
      <c r="O45" s="78">
        <v>3</v>
      </c>
      <c r="P45" s="78">
        <v>2</v>
      </c>
      <c r="Q45" s="79">
        <v>100</v>
      </c>
    </row>
    <row r="46" spans="2:17" x14ac:dyDescent="0.25">
      <c r="B46" s="4" t="s">
        <v>142</v>
      </c>
      <c r="C46" s="5">
        <v>14</v>
      </c>
      <c r="D46" s="5">
        <v>6</v>
      </c>
      <c r="E46" s="5">
        <v>0.75</v>
      </c>
      <c r="M46" s="2" t="str">
        <f t="shared" si="0"/>
        <v>7;3;1</v>
      </c>
      <c r="N46" s="78">
        <v>7</v>
      </c>
      <c r="O46" s="78">
        <v>3</v>
      </c>
      <c r="P46" s="78">
        <v>1</v>
      </c>
      <c r="Q46" s="79">
        <v>100</v>
      </c>
    </row>
    <row r="47" spans="2:17" x14ac:dyDescent="0.25">
      <c r="B47" s="4" t="s">
        <v>143</v>
      </c>
      <c r="C47" s="5">
        <v>14</v>
      </c>
      <c r="D47" s="5">
        <v>7</v>
      </c>
      <c r="E47" s="5">
        <v>2.25</v>
      </c>
      <c r="M47" s="2" t="str">
        <f t="shared" ref="M47" si="12">+CONCATENATE(N47,$M$1,O47,$M$1,P47)</f>
        <v>7;3;0</v>
      </c>
      <c r="N47" s="78">
        <v>7</v>
      </c>
      <c r="O47" s="78">
        <v>3</v>
      </c>
      <c r="P47" s="78">
        <v>0</v>
      </c>
      <c r="Q47" s="79">
        <v>100</v>
      </c>
    </row>
    <row r="48" spans="2:17" x14ac:dyDescent="0.25">
      <c r="B48" s="4" t="s">
        <v>144</v>
      </c>
      <c r="C48" s="5">
        <v>14</v>
      </c>
      <c r="D48" s="5">
        <v>8</v>
      </c>
      <c r="E48" s="5">
        <v>3</v>
      </c>
      <c r="M48" s="2" t="str">
        <f t="shared" si="0"/>
        <v>7;2;2</v>
      </c>
      <c r="N48" s="78">
        <v>7</v>
      </c>
      <c r="O48" s="78">
        <v>2</v>
      </c>
      <c r="P48" s="78">
        <v>2</v>
      </c>
      <c r="Q48" s="79">
        <v>100</v>
      </c>
    </row>
    <row r="49" spans="2:17" x14ac:dyDescent="0.25">
      <c r="B49" s="4" t="s">
        <v>145</v>
      </c>
      <c r="C49" s="5">
        <v>14</v>
      </c>
      <c r="D49" s="5">
        <v>9</v>
      </c>
      <c r="E49" s="5">
        <v>3.75</v>
      </c>
      <c r="M49" s="2" t="str">
        <f t="shared" si="0"/>
        <v>7;2;1</v>
      </c>
      <c r="N49" s="78">
        <v>7</v>
      </c>
      <c r="O49" s="78">
        <v>2</v>
      </c>
      <c r="P49" s="78">
        <v>1</v>
      </c>
      <c r="Q49" s="79">
        <v>100</v>
      </c>
    </row>
    <row r="50" spans="2:17" ht="14.45" customHeight="1" x14ac:dyDescent="0.25">
      <c r="B50" s="4" t="s">
        <v>146</v>
      </c>
      <c r="C50" s="5">
        <v>14</v>
      </c>
      <c r="D50" s="5">
        <v>10</v>
      </c>
      <c r="E50" s="5">
        <v>4.5</v>
      </c>
      <c r="M50" s="2" t="str">
        <f t="shared" si="0"/>
        <v>7;2;0</v>
      </c>
      <c r="N50" s="78">
        <v>7</v>
      </c>
      <c r="O50" s="78">
        <v>2</v>
      </c>
      <c r="P50" s="78">
        <v>0</v>
      </c>
      <c r="Q50" s="79">
        <v>100</v>
      </c>
    </row>
    <row r="51" spans="2:17" x14ac:dyDescent="0.25">
      <c r="M51" s="2" t="str">
        <f t="shared" si="0"/>
        <v>7;1;1</v>
      </c>
      <c r="N51" s="78">
        <v>7</v>
      </c>
      <c r="O51" s="78">
        <v>1</v>
      </c>
      <c r="P51" s="78">
        <v>1</v>
      </c>
      <c r="Q51" s="79">
        <v>100</v>
      </c>
    </row>
    <row r="52" spans="2:17" x14ac:dyDescent="0.25">
      <c r="M52" s="2" t="str">
        <f t="shared" si="0"/>
        <v>7;1;0</v>
      </c>
      <c r="N52" s="78">
        <v>7</v>
      </c>
      <c r="O52" s="78">
        <v>1</v>
      </c>
      <c r="P52" s="78">
        <v>0</v>
      </c>
      <c r="Q52" s="79">
        <v>100</v>
      </c>
    </row>
    <row r="53" spans="2:17" x14ac:dyDescent="0.25">
      <c r="M53" s="2" t="str">
        <f t="shared" si="0"/>
        <v>6;6;6</v>
      </c>
      <c r="N53" s="78">
        <v>6</v>
      </c>
      <c r="O53" s="78">
        <v>6</v>
      </c>
      <c r="P53" s="78">
        <v>6</v>
      </c>
      <c r="Q53" s="79">
        <v>100</v>
      </c>
    </row>
    <row r="54" spans="2:17" x14ac:dyDescent="0.25">
      <c r="M54" s="2" t="str">
        <f t="shared" si="0"/>
        <v>6;6;5</v>
      </c>
      <c r="N54" s="78">
        <v>6</v>
      </c>
      <c r="O54" s="78">
        <v>6</v>
      </c>
      <c r="P54" s="78">
        <f>+P53-1</f>
        <v>5</v>
      </c>
      <c r="Q54" s="79">
        <v>100</v>
      </c>
    </row>
    <row r="55" spans="2:17" x14ac:dyDescent="0.25">
      <c r="M55" s="2" t="str">
        <f t="shared" si="0"/>
        <v>6;6;4</v>
      </c>
      <c r="N55" s="78">
        <v>6</v>
      </c>
      <c r="O55" s="78">
        <v>6</v>
      </c>
      <c r="P55" s="78">
        <f t="shared" ref="P55:P59" si="13">+P54-1</f>
        <v>4</v>
      </c>
      <c r="Q55" s="79">
        <v>100</v>
      </c>
    </row>
    <row r="56" spans="2:17" x14ac:dyDescent="0.25">
      <c r="M56" s="2" t="str">
        <f t="shared" si="0"/>
        <v>6;6;3</v>
      </c>
      <c r="N56" s="78">
        <v>6</v>
      </c>
      <c r="O56" s="78">
        <v>6</v>
      </c>
      <c r="P56" s="78">
        <f t="shared" si="13"/>
        <v>3</v>
      </c>
      <c r="Q56" s="79">
        <v>100</v>
      </c>
    </row>
    <row r="57" spans="2:17" x14ac:dyDescent="0.25">
      <c r="M57" s="2" t="str">
        <f t="shared" si="0"/>
        <v>6;6;2</v>
      </c>
      <c r="N57" s="78">
        <v>6</v>
      </c>
      <c r="O57" s="78">
        <v>6</v>
      </c>
      <c r="P57" s="78">
        <f t="shared" si="13"/>
        <v>2</v>
      </c>
      <c r="Q57" s="79">
        <v>100</v>
      </c>
    </row>
    <row r="58" spans="2:17" x14ac:dyDescent="0.25">
      <c r="M58" s="2" t="str">
        <f t="shared" si="0"/>
        <v>6;6;1</v>
      </c>
      <c r="N58" s="78">
        <v>6</v>
      </c>
      <c r="O58" s="78">
        <v>6</v>
      </c>
      <c r="P58" s="78">
        <f t="shared" si="13"/>
        <v>1</v>
      </c>
      <c r="Q58" s="79">
        <v>100</v>
      </c>
    </row>
    <row r="59" spans="2:17" x14ac:dyDescent="0.25">
      <c r="M59" s="2" t="str">
        <f t="shared" si="0"/>
        <v>6;6;0</v>
      </c>
      <c r="N59" s="78">
        <v>6</v>
      </c>
      <c r="O59" s="78">
        <v>6</v>
      </c>
      <c r="P59" s="78">
        <f t="shared" si="13"/>
        <v>0</v>
      </c>
      <c r="Q59" s="79">
        <v>100</v>
      </c>
    </row>
    <row r="60" spans="2:17" x14ac:dyDescent="0.25">
      <c r="M60" s="2" t="str">
        <f t="shared" si="0"/>
        <v>6;5;5</v>
      </c>
      <c r="N60" s="78">
        <v>6</v>
      </c>
      <c r="O60" s="78">
        <v>5</v>
      </c>
      <c r="P60" s="78">
        <v>5</v>
      </c>
      <c r="Q60" s="79">
        <v>100</v>
      </c>
    </row>
    <row r="61" spans="2:17" x14ac:dyDescent="0.25">
      <c r="M61" s="2" t="str">
        <f t="shared" si="0"/>
        <v>6;5;4</v>
      </c>
      <c r="N61" s="78">
        <v>6</v>
      </c>
      <c r="O61" s="78">
        <v>5</v>
      </c>
      <c r="P61" s="78">
        <f>+P60-1</f>
        <v>4</v>
      </c>
      <c r="Q61" s="79">
        <v>100</v>
      </c>
    </row>
    <row r="62" spans="2:17" x14ac:dyDescent="0.25">
      <c r="M62" s="2" t="str">
        <f t="shared" si="0"/>
        <v>6;5;3</v>
      </c>
      <c r="N62" s="78">
        <v>6</v>
      </c>
      <c r="O62" s="78">
        <v>5</v>
      </c>
      <c r="P62" s="78">
        <f t="shared" ref="P62:P65" si="14">+P61-1</f>
        <v>3</v>
      </c>
      <c r="Q62" s="79">
        <v>100</v>
      </c>
    </row>
    <row r="63" spans="2:17" x14ac:dyDescent="0.25">
      <c r="M63" s="2" t="str">
        <f t="shared" si="0"/>
        <v>6;5;2</v>
      </c>
      <c r="N63" s="78">
        <v>6</v>
      </c>
      <c r="O63" s="78">
        <v>5</v>
      </c>
      <c r="P63" s="78">
        <f t="shared" si="14"/>
        <v>2</v>
      </c>
      <c r="Q63" s="79">
        <v>100</v>
      </c>
    </row>
    <row r="64" spans="2:17" x14ac:dyDescent="0.25">
      <c r="M64" s="2" t="str">
        <f t="shared" si="0"/>
        <v>6;5;1</v>
      </c>
      <c r="N64" s="78">
        <v>6</v>
      </c>
      <c r="O64" s="78">
        <v>5</v>
      </c>
      <c r="P64" s="78">
        <f t="shared" si="14"/>
        <v>1</v>
      </c>
      <c r="Q64" s="79">
        <v>100</v>
      </c>
    </row>
    <row r="65" spans="13:17" x14ac:dyDescent="0.25">
      <c r="M65" s="2" t="str">
        <f t="shared" si="0"/>
        <v>6;5;0</v>
      </c>
      <c r="N65" s="78">
        <v>6</v>
      </c>
      <c r="O65" s="78">
        <v>5</v>
      </c>
      <c r="P65" s="78">
        <f t="shared" si="14"/>
        <v>0</v>
      </c>
      <c r="Q65" s="79">
        <v>100</v>
      </c>
    </row>
    <row r="66" spans="13:17" x14ac:dyDescent="0.25">
      <c r="M66" s="2" t="str">
        <f t="shared" si="0"/>
        <v>6;4;4</v>
      </c>
      <c r="N66" s="78">
        <v>6</v>
      </c>
      <c r="O66" s="78">
        <v>4</v>
      </c>
      <c r="P66" s="78">
        <v>4</v>
      </c>
      <c r="Q66" s="79">
        <v>100</v>
      </c>
    </row>
    <row r="67" spans="13:17" x14ac:dyDescent="0.25">
      <c r="M67" s="2" t="str">
        <f t="shared" si="0"/>
        <v>6;4;3</v>
      </c>
      <c r="N67" s="78">
        <v>6</v>
      </c>
      <c r="O67" s="78">
        <v>4</v>
      </c>
      <c r="P67" s="78">
        <f>+P66-1</f>
        <v>3</v>
      </c>
      <c r="Q67" s="79">
        <v>100</v>
      </c>
    </row>
    <row r="68" spans="13:17" x14ac:dyDescent="0.25">
      <c r="M68" s="2" t="str">
        <f t="shared" si="0"/>
        <v>6;4;2</v>
      </c>
      <c r="N68" s="78">
        <v>6</v>
      </c>
      <c r="O68" s="78">
        <v>4</v>
      </c>
      <c r="P68" s="78">
        <f t="shared" ref="P68:P69" si="15">+P67-1</f>
        <v>2</v>
      </c>
      <c r="Q68" s="79">
        <v>100</v>
      </c>
    </row>
    <row r="69" spans="13:17" x14ac:dyDescent="0.25">
      <c r="M69" s="2" t="str">
        <f t="shared" si="0"/>
        <v>6;4;1</v>
      </c>
      <c r="N69" s="78">
        <v>6</v>
      </c>
      <c r="O69" s="78">
        <v>4</v>
      </c>
      <c r="P69" s="78">
        <f t="shared" si="15"/>
        <v>1</v>
      </c>
      <c r="Q69" s="79">
        <v>100</v>
      </c>
    </row>
    <row r="70" spans="13:17" x14ac:dyDescent="0.25">
      <c r="M70" s="2" t="str">
        <f t="shared" ref="M70:M127" si="16">+CONCATENATE(N70,$M$1,O70,$M$1,P70)</f>
        <v>6;4;0</v>
      </c>
      <c r="N70" s="78">
        <v>6</v>
      </c>
      <c r="O70" s="78">
        <v>4</v>
      </c>
      <c r="P70" s="78">
        <f t="shared" ref="P70" si="17">+P69-1</f>
        <v>0</v>
      </c>
      <c r="Q70" s="79">
        <v>100</v>
      </c>
    </row>
    <row r="71" spans="13:17" x14ac:dyDescent="0.25">
      <c r="M71" s="2" t="str">
        <f t="shared" si="16"/>
        <v>6;3;3</v>
      </c>
      <c r="N71" s="78">
        <v>6</v>
      </c>
      <c r="O71" s="78">
        <v>3</v>
      </c>
      <c r="P71" s="78">
        <v>3</v>
      </c>
      <c r="Q71" s="79">
        <v>100</v>
      </c>
    </row>
    <row r="72" spans="13:17" x14ac:dyDescent="0.25">
      <c r="M72" s="2" t="str">
        <f t="shared" si="16"/>
        <v>6;3;2</v>
      </c>
      <c r="N72" s="78">
        <v>6</v>
      </c>
      <c r="O72" s="78">
        <v>3</v>
      </c>
      <c r="P72" s="78">
        <v>2</v>
      </c>
      <c r="Q72" s="79">
        <v>92</v>
      </c>
    </row>
    <row r="73" spans="13:17" x14ac:dyDescent="0.25">
      <c r="M73" s="2" t="str">
        <f t="shared" si="16"/>
        <v>6;3;1</v>
      </c>
      <c r="N73" s="78">
        <v>6</v>
      </c>
      <c r="O73" s="78">
        <v>3</v>
      </c>
      <c r="P73" s="78">
        <v>1</v>
      </c>
      <c r="Q73" s="79">
        <v>92</v>
      </c>
    </row>
    <row r="74" spans="13:17" x14ac:dyDescent="0.25">
      <c r="M74" s="2" t="str">
        <f t="shared" si="16"/>
        <v>6;3;0</v>
      </c>
      <c r="N74" s="78">
        <v>6</v>
      </c>
      <c r="O74" s="78">
        <v>3</v>
      </c>
      <c r="P74" s="78">
        <v>0</v>
      </c>
      <c r="Q74" s="79">
        <v>90</v>
      </c>
    </row>
    <row r="75" spans="13:17" x14ac:dyDescent="0.25">
      <c r="M75" s="2" t="str">
        <f t="shared" si="16"/>
        <v>6;2;2</v>
      </c>
      <c r="N75" s="78">
        <v>6</v>
      </c>
      <c r="O75" s="78">
        <v>2</v>
      </c>
      <c r="P75" s="78">
        <v>2</v>
      </c>
      <c r="Q75" s="79">
        <v>86</v>
      </c>
    </row>
    <row r="76" spans="13:17" x14ac:dyDescent="0.25">
      <c r="M76" s="2" t="str">
        <f t="shared" si="16"/>
        <v>6;2;1</v>
      </c>
      <c r="N76" s="78">
        <v>6</v>
      </c>
      <c r="O76" s="78">
        <v>2</v>
      </c>
      <c r="P76" s="78">
        <v>1</v>
      </c>
      <c r="Q76" s="79">
        <v>84</v>
      </c>
    </row>
    <row r="77" spans="13:17" x14ac:dyDescent="0.25">
      <c r="M77" s="2" t="str">
        <f t="shared" si="16"/>
        <v>6;2;0</v>
      </c>
      <c r="N77" s="78">
        <v>6</v>
      </c>
      <c r="O77" s="78">
        <v>2</v>
      </c>
      <c r="P77" s="78">
        <v>0</v>
      </c>
      <c r="Q77" s="79">
        <v>84</v>
      </c>
    </row>
    <row r="78" spans="13:17" x14ac:dyDescent="0.25">
      <c r="M78" s="2" t="str">
        <f t="shared" si="16"/>
        <v>6;1;1</v>
      </c>
      <c r="N78" s="78">
        <v>6</v>
      </c>
      <c r="O78" s="78">
        <v>1</v>
      </c>
      <c r="P78" s="78">
        <v>1</v>
      </c>
      <c r="Q78" s="79">
        <v>85</v>
      </c>
    </row>
    <row r="79" spans="13:17" x14ac:dyDescent="0.25">
      <c r="M79" s="2" t="str">
        <f t="shared" si="16"/>
        <v>6;1;0</v>
      </c>
      <c r="N79" s="78">
        <v>6</v>
      </c>
      <c r="O79" s="78">
        <v>1</v>
      </c>
      <c r="P79" s="78">
        <v>0</v>
      </c>
      <c r="Q79" s="79">
        <v>85</v>
      </c>
    </row>
    <row r="80" spans="13:17" x14ac:dyDescent="0.25">
      <c r="M80" s="2" t="str">
        <f t="shared" si="16"/>
        <v>5;5;5</v>
      </c>
      <c r="N80" s="78">
        <v>5</v>
      </c>
      <c r="O80" s="78">
        <v>5</v>
      </c>
      <c r="P80" s="78">
        <v>5</v>
      </c>
      <c r="Q80" s="79">
        <v>100</v>
      </c>
    </row>
    <row r="81" spans="13:17" x14ac:dyDescent="0.25">
      <c r="M81" s="2" t="str">
        <f t="shared" si="16"/>
        <v>5;5;4</v>
      </c>
      <c r="N81" s="78">
        <v>5</v>
      </c>
      <c r="O81" s="78">
        <v>5</v>
      </c>
      <c r="P81" s="78">
        <f>+P80-1</f>
        <v>4</v>
      </c>
      <c r="Q81" s="79">
        <v>95</v>
      </c>
    </row>
    <row r="82" spans="13:17" x14ac:dyDescent="0.25">
      <c r="M82" s="2" t="str">
        <f t="shared" si="16"/>
        <v>5;5;3</v>
      </c>
      <c r="N82" s="78">
        <v>5</v>
      </c>
      <c r="O82" s="78">
        <v>5</v>
      </c>
      <c r="P82" s="78">
        <f t="shared" ref="P82:P85" si="18">+P81-1</f>
        <v>3</v>
      </c>
      <c r="Q82" s="79">
        <v>90</v>
      </c>
    </row>
    <row r="83" spans="13:17" x14ac:dyDescent="0.25">
      <c r="M83" s="2" t="str">
        <f t="shared" si="16"/>
        <v>5;5;2</v>
      </c>
      <c r="N83" s="78">
        <v>5</v>
      </c>
      <c r="O83" s="78">
        <v>5</v>
      </c>
      <c r="P83" s="78">
        <f t="shared" si="18"/>
        <v>2</v>
      </c>
      <c r="Q83" s="79">
        <v>87</v>
      </c>
    </row>
    <row r="84" spans="13:17" x14ac:dyDescent="0.25">
      <c r="M84" s="2" t="str">
        <f t="shared" si="16"/>
        <v>5;5;1</v>
      </c>
      <c r="N84" s="78">
        <v>5</v>
      </c>
      <c r="O84" s="78">
        <v>5</v>
      </c>
      <c r="P84" s="78">
        <f t="shared" si="18"/>
        <v>1</v>
      </c>
      <c r="Q84" s="79">
        <v>85</v>
      </c>
    </row>
    <row r="85" spans="13:17" x14ac:dyDescent="0.25">
      <c r="M85" s="2" t="str">
        <f t="shared" si="16"/>
        <v>5;5;0</v>
      </c>
      <c r="N85" s="78">
        <v>5</v>
      </c>
      <c r="O85" s="78">
        <v>5</v>
      </c>
      <c r="P85" s="78">
        <f t="shared" si="18"/>
        <v>0</v>
      </c>
      <c r="Q85" s="79">
        <v>85</v>
      </c>
    </row>
    <row r="86" spans="13:17" x14ac:dyDescent="0.25">
      <c r="M86" s="2" t="str">
        <f t="shared" si="16"/>
        <v>5;4;4</v>
      </c>
      <c r="N86" s="78">
        <v>5</v>
      </c>
      <c r="O86" s="78">
        <v>4</v>
      </c>
      <c r="P86" s="78">
        <v>4</v>
      </c>
      <c r="Q86" s="79">
        <v>83</v>
      </c>
    </row>
    <row r="87" spans="13:17" x14ac:dyDescent="0.25">
      <c r="M87" s="2" t="str">
        <f t="shared" si="16"/>
        <v>5;4;3</v>
      </c>
      <c r="N87" s="78">
        <v>5</v>
      </c>
      <c r="O87" s="78">
        <v>4</v>
      </c>
      <c r="P87" s="78">
        <f>+P86-1</f>
        <v>3</v>
      </c>
      <c r="Q87" s="79">
        <v>80</v>
      </c>
    </row>
    <row r="88" spans="13:17" x14ac:dyDescent="0.25">
      <c r="M88" s="2" t="str">
        <f t="shared" si="16"/>
        <v>5;4;2</v>
      </c>
      <c r="N88" s="78">
        <v>5</v>
      </c>
      <c r="O88" s="78">
        <v>4</v>
      </c>
      <c r="P88" s="78">
        <f t="shared" ref="P88:P90" si="19">+P87-1</f>
        <v>2</v>
      </c>
      <c r="Q88" s="79">
        <v>77</v>
      </c>
    </row>
    <row r="89" spans="13:17" x14ac:dyDescent="0.25">
      <c r="M89" s="2" t="str">
        <f t="shared" si="16"/>
        <v>5;4;1</v>
      </c>
      <c r="N89" s="78">
        <v>5</v>
      </c>
      <c r="O89" s="78">
        <v>4</v>
      </c>
      <c r="P89" s="78">
        <f t="shared" si="19"/>
        <v>1</v>
      </c>
      <c r="Q89" s="79">
        <v>75</v>
      </c>
    </row>
    <row r="90" spans="13:17" x14ac:dyDescent="0.25">
      <c r="M90" s="2" t="str">
        <f t="shared" si="16"/>
        <v>5;4;0</v>
      </c>
      <c r="N90" s="78">
        <v>5</v>
      </c>
      <c r="O90" s="78">
        <v>4</v>
      </c>
      <c r="P90" s="78">
        <f t="shared" si="19"/>
        <v>0</v>
      </c>
      <c r="Q90" s="79">
        <v>75</v>
      </c>
    </row>
    <row r="91" spans="13:17" x14ac:dyDescent="0.25">
      <c r="M91" s="2" t="str">
        <f t="shared" si="16"/>
        <v>5;3;3</v>
      </c>
      <c r="N91" s="78">
        <v>5</v>
      </c>
      <c r="O91" s="78">
        <v>3</v>
      </c>
      <c r="P91" s="78">
        <v>3</v>
      </c>
      <c r="Q91" s="79">
        <v>70</v>
      </c>
    </row>
    <row r="92" spans="13:17" x14ac:dyDescent="0.25">
      <c r="M92" s="2" t="str">
        <f t="shared" si="16"/>
        <v>5;3;2</v>
      </c>
      <c r="N92" s="78">
        <v>5</v>
      </c>
      <c r="O92" s="78">
        <v>3</v>
      </c>
      <c r="P92" s="78">
        <v>2</v>
      </c>
      <c r="Q92" s="79">
        <v>67</v>
      </c>
    </row>
    <row r="93" spans="13:17" x14ac:dyDescent="0.25">
      <c r="M93" s="2" t="str">
        <f t="shared" si="16"/>
        <v>5;3;1</v>
      </c>
      <c r="N93" s="78">
        <v>5</v>
      </c>
      <c r="O93" s="78">
        <v>3</v>
      </c>
      <c r="P93" s="78">
        <v>1</v>
      </c>
      <c r="Q93" s="79">
        <v>65</v>
      </c>
    </row>
    <row r="94" spans="13:17" x14ac:dyDescent="0.25">
      <c r="M94" s="2" t="str">
        <f t="shared" si="16"/>
        <v>5;3;0</v>
      </c>
      <c r="N94" s="78">
        <v>5</v>
      </c>
      <c r="O94" s="78">
        <v>3</v>
      </c>
      <c r="P94" s="78">
        <v>0</v>
      </c>
      <c r="Q94" s="79">
        <v>65</v>
      </c>
    </row>
    <row r="95" spans="13:17" x14ac:dyDescent="0.25">
      <c r="M95" s="2" t="str">
        <f t="shared" si="16"/>
        <v>5;2;2</v>
      </c>
      <c r="N95" s="78">
        <v>5</v>
      </c>
      <c r="O95" s="78">
        <v>2</v>
      </c>
      <c r="P95" s="78">
        <v>2</v>
      </c>
      <c r="Q95" s="79">
        <v>61</v>
      </c>
    </row>
    <row r="96" spans="13:17" x14ac:dyDescent="0.25">
      <c r="M96" s="2" t="str">
        <f t="shared" si="16"/>
        <v>5;2;1</v>
      </c>
      <c r="N96" s="78">
        <v>5</v>
      </c>
      <c r="O96" s="78">
        <v>2</v>
      </c>
      <c r="P96" s="78">
        <v>1</v>
      </c>
      <c r="Q96" s="79">
        <v>59</v>
      </c>
    </row>
    <row r="97" spans="13:17" x14ac:dyDescent="0.25">
      <c r="M97" s="2" t="str">
        <f t="shared" si="16"/>
        <v>5;2;0</v>
      </c>
      <c r="N97" s="78">
        <v>5</v>
      </c>
      <c r="O97" s="78">
        <v>2</v>
      </c>
      <c r="P97" s="78">
        <v>0</v>
      </c>
      <c r="Q97" s="79">
        <v>59</v>
      </c>
    </row>
    <row r="98" spans="13:17" x14ac:dyDescent="0.25">
      <c r="M98" s="2" t="str">
        <f t="shared" si="16"/>
        <v>5;1;1</v>
      </c>
      <c r="N98" s="78">
        <v>5</v>
      </c>
      <c r="O98" s="78">
        <v>1</v>
      </c>
      <c r="P98" s="78">
        <v>1</v>
      </c>
      <c r="Q98" s="79">
        <v>55</v>
      </c>
    </row>
    <row r="99" spans="13:17" x14ac:dyDescent="0.25">
      <c r="M99" s="2" t="str">
        <f t="shared" si="16"/>
        <v>5;1;0</v>
      </c>
      <c r="N99" s="78">
        <v>5</v>
      </c>
      <c r="O99" s="78">
        <v>1</v>
      </c>
      <c r="P99" s="78">
        <v>0</v>
      </c>
      <c r="Q99" s="79">
        <v>55</v>
      </c>
    </row>
    <row r="100" spans="13:17" x14ac:dyDescent="0.25">
      <c r="M100" s="2" t="str">
        <f t="shared" si="16"/>
        <v>4;4;4</v>
      </c>
      <c r="N100" s="78">
        <v>4</v>
      </c>
      <c r="O100" s="78">
        <v>4</v>
      </c>
      <c r="P100" s="78">
        <v>4</v>
      </c>
      <c r="Q100" s="79">
        <v>85</v>
      </c>
    </row>
    <row r="101" spans="13:17" x14ac:dyDescent="0.25">
      <c r="M101" s="2" t="str">
        <f t="shared" si="16"/>
        <v>4;4;3</v>
      </c>
      <c r="N101" s="78">
        <v>4</v>
      </c>
      <c r="O101" s="78">
        <v>4</v>
      </c>
      <c r="P101" s="78">
        <f>+P100-1</f>
        <v>3</v>
      </c>
      <c r="Q101" s="79">
        <v>55</v>
      </c>
    </row>
    <row r="102" spans="13:17" x14ac:dyDescent="0.25">
      <c r="M102" s="2" t="str">
        <f t="shared" si="16"/>
        <v>4;4;2</v>
      </c>
      <c r="N102" s="78">
        <v>4</v>
      </c>
      <c r="O102" s="78">
        <v>4</v>
      </c>
      <c r="P102" s="78">
        <f t="shared" ref="P102:P104" si="20">+P101-1</f>
        <v>2</v>
      </c>
      <c r="Q102" s="79">
        <v>52</v>
      </c>
    </row>
    <row r="103" spans="13:17" x14ac:dyDescent="0.25">
      <c r="M103" s="2" t="str">
        <f t="shared" si="16"/>
        <v>4;4;1</v>
      </c>
      <c r="N103" s="78">
        <v>4</v>
      </c>
      <c r="O103" s="78">
        <v>4</v>
      </c>
      <c r="P103" s="78">
        <f t="shared" si="20"/>
        <v>1</v>
      </c>
      <c r="Q103" s="79">
        <v>50</v>
      </c>
    </row>
    <row r="104" spans="13:17" x14ac:dyDescent="0.25">
      <c r="M104" s="2" t="str">
        <f t="shared" si="16"/>
        <v>4;4;0</v>
      </c>
      <c r="N104" s="78">
        <v>4</v>
      </c>
      <c r="O104" s="78">
        <v>4</v>
      </c>
      <c r="P104" s="78">
        <f t="shared" si="20"/>
        <v>0</v>
      </c>
      <c r="Q104" s="79">
        <v>50</v>
      </c>
    </row>
    <row r="105" spans="13:17" x14ac:dyDescent="0.25">
      <c r="M105" s="2" t="str">
        <f t="shared" si="16"/>
        <v>4;3;3</v>
      </c>
      <c r="N105" s="78">
        <v>4</v>
      </c>
      <c r="O105" s="78">
        <v>3</v>
      </c>
      <c r="P105" s="78">
        <v>3</v>
      </c>
      <c r="Q105" s="79">
        <v>45</v>
      </c>
    </row>
    <row r="106" spans="13:17" x14ac:dyDescent="0.25">
      <c r="M106" s="2" t="str">
        <f t="shared" si="16"/>
        <v>4;3;2</v>
      </c>
      <c r="N106" s="78">
        <v>4</v>
      </c>
      <c r="O106" s="78">
        <v>3</v>
      </c>
      <c r="P106" s="78">
        <v>2</v>
      </c>
      <c r="Q106" s="79">
        <v>42</v>
      </c>
    </row>
    <row r="107" spans="13:17" x14ac:dyDescent="0.25">
      <c r="M107" s="2" t="str">
        <f t="shared" si="16"/>
        <v>4;3;1</v>
      </c>
      <c r="N107" s="78">
        <v>4</v>
      </c>
      <c r="O107" s="78">
        <v>3</v>
      </c>
      <c r="P107" s="78">
        <v>1</v>
      </c>
      <c r="Q107" s="79">
        <v>40</v>
      </c>
    </row>
    <row r="108" spans="13:17" x14ac:dyDescent="0.25">
      <c r="M108" s="2" t="str">
        <f t="shared" si="16"/>
        <v>4;3;0</v>
      </c>
      <c r="N108" s="78">
        <v>4</v>
      </c>
      <c r="O108" s="78">
        <v>3</v>
      </c>
      <c r="P108" s="78">
        <v>0</v>
      </c>
      <c r="Q108" s="79">
        <v>40</v>
      </c>
    </row>
    <row r="109" spans="13:17" x14ac:dyDescent="0.25">
      <c r="M109" s="2" t="str">
        <f t="shared" si="16"/>
        <v>4;2;2</v>
      </c>
      <c r="N109" s="78">
        <v>4</v>
      </c>
      <c r="O109" s="78">
        <v>2</v>
      </c>
      <c r="P109" s="78">
        <v>2</v>
      </c>
      <c r="Q109" s="79">
        <v>36</v>
      </c>
    </row>
    <row r="110" spans="13:17" x14ac:dyDescent="0.25">
      <c r="M110" s="2" t="str">
        <f t="shared" si="16"/>
        <v>4;2;1</v>
      </c>
      <c r="N110" s="78">
        <v>4</v>
      </c>
      <c r="O110" s="78">
        <v>2</v>
      </c>
      <c r="P110" s="78">
        <v>1</v>
      </c>
      <c r="Q110" s="79">
        <v>34</v>
      </c>
    </row>
    <row r="111" spans="13:17" x14ac:dyDescent="0.25">
      <c r="M111" s="2" t="str">
        <f t="shared" si="16"/>
        <v>4;2;0</v>
      </c>
      <c r="N111" s="78">
        <v>4</v>
      </c>
      <c r="O111" s="78">
        <v>2</v>
      </c>
      <c r="P111" s="78">
        <v>0</v>
      </c>
      <c r="Q111" s="79">
        <v>34</v>
      </c>
    </row>
    <row r="112" spans="13:17" x14ac:dyDescent="0.25">
      <c r="M112" s="2" t="str">
        <f t="shared" si="16"/>
        <v>4;1;1</v>
      </c>
      <c r="N112" s="78">
        <v>4</v>
      </c>
      <c r="O112" s="78">
        <v>1</v>
      </c>
      <c r="P112" s="78">
        <v>1</v>
      </c>
      <c r="Q112" s="79">
        <v>30</v>
      </c>
    </row>
    <row r="113" spans="13:17" x14ac:dyDescent="0.25">
      <c r="M113" s="2" t="str">
        <f t="shared" si="16"/>
        <v>4;1;0</v>
      </c>
      <c r="N113" s="78">
        <v>4</v>
      </c>
      <c r="O113" s="78">
        <v>1</v>
      </c>
      <c r="P113" s="78">
        <v>0</v>
      </c>
      <c r="Q113" s="79">
        <v>30</v>
      </c>
    </row>
    <row r="114" spans="13:17" x14ac:dyDescent="0.25">
      <c r="M114" s="2" t="str">
        <f t="shared" si="16"/>
        <v>4;0;0</v>
      </c>
      <c r="N114" s="78">
        <v>4</v>
      </c>
      <c r="O114" s="78">
        <v>0</v>
      </c>
      <c r="P114" s="78">
        <v>0</v>
      </c>
      <c r="Q114" s="79">
        <v>30</v>
      </c>
    </row>
    <row r="115" spans="13:17" x14ac:dyDescent="0.25">
      <c r="M115" s="2" t="str">
        <f t="shared" si="16"/>
        <v>3;3;3</v>
      </c>
      <c r="N115" s="78">
        <v>3</v>
      </c>
      <c r="O115" s="78">
        <v>3</v>
      </c>
      <c r="P115" s="78">
        <v>3</v>
      </c>
      <c r="Q115" s="79">
        <v>50</v>
      </c>
    </row>
    <row r="116" spans="13:17" x14ac:dyDescent="0.25">
      <c r="M116" s="2" t="str">
        <f t="shared" si="16"/>
        <v>3;3;2</v>
      </c>
      <c r="N116" s="78">
        <v>3</v>
      </c>
      <c r="O116" s="78">
        <v>3</v>
      </c>
      <c r="P116" s="78">
        <f>+P115-1</f>
        <v>2</v>
      </c>
      <c r="Q116" s="79">
        <v>22</v>
      </c>
    </row>
    <row r="117" spans="13:17" x14ac:dyDescent="0.25">
      <c r="M117" s="2" t="str">
        <f t="shared" si="16"/>
        <v>3;3;1</v>
      </c>
      <c r="N117" s="78">
        <v>3</v>
      </c>
      <c r="O117" s="78">
        <v>3</v>
      </c>
      <c r="P117" s="78">
        <f t="shared" ref="P117:P118" si="21">+P116-1</f>
        <v>1</v>
      </c>
      <c r="Q117" s="79">
        <v>20</v>
      </c>
    </row>
    <row r="118" spans="13:17" x14ac:dyDescent="0.25">
      <c r="M118" s="2" t="str">
        <f t="shared" si="16"/>
        <v>3;3;0</v>
      </c>
      <c r="N118" s="78">
        <v>3</v>
      </c>
      <c r="O118" s="78">
        <v>3</v>
      </c>
      <c r="P118" s="78">
        <f t="shared" si="21"/>
        <v>0</v>
      </c>
      <c r="Q118" s="79">
        <v>20</v>
      </c>
    </row>
    <row r="119" spans="13:17" x14ac:dyDescent="0.25">
      <c r="M119" s="2" t="str">
        <f t="shared" si="16"/>
        <v>3;2;2</v>
      </c>
      <c r="N119" s="78">
        <v>3</v>
      </c>
      <c r="O119" s="78">
        <v>2</v>
      </c>
      <c r="P119" s="78">
        <v>2</v>
      </c>
      <c r="Q119" s="79">
        <v>16</v>
      </c>
    </row>
    <row r="120" spans="13:17" x14ac:dyDescent="0.25">
      <c r="M120" s="2" t="str">
        <f t="shared" si="16"/>
        <v>3;2;1</v>
      </c>
      <c r="N120" s="78">
        <v>3</v>
      </c>
      <c r="O120" s="78">
        <v>2</v>
      </c>
      <c r="P120" s="78">
        <v>1</v>
      </c>
      <c r="Q120" s="79">
        <v>14</v>
      </c>
    </row>
    <row r="121" spans="13:17" x14ac:dyDescent="0.25">
      <c r="M121" s="2" t="str">
        <f t="shared" si="16"/>
        <v>3;2;0</v>
      </c>
      <c r="N121" s="78">
        <v>3</v>
      </c>
      <c r="O121" s="78">
        <v>2</v>
      </c>
      <c r="P121" s="78">
        <v>0</v>
      </c>
      <c r="Q121" s="79">
        <v>14</v>
      </c>
    </row>
    <row r="122" spans="13:17" x14ac:dyDescent="0.25">
      <c r="M122" s="2" t="str">
        <f t="shared" si="16"/>
        <v>3;1;1</v>
      </c>
      <c r="N122" s="78">
        <v>3</v>
      </c>
      <c r="O122" s="78">
        <v>1</v>
      </c>
      <c r="P122" s="78">
        <v>1</v>
      </c>
      <c r="Q122" s="79">
        <v>10</v>
      </c>
    </row>
    <row r="123" spans="13:17" x14ac:dyDescent="0.25">
      <c r="M123" s="2" t="str">
        <f t="shared" si="16"/>
        <v>3;1;0</v>
      </c>
      <c r="N123" s="78">
        <v>3</v>
      </c>
      <c r="O123" s="78">
        <v>1</v>
      </c>
      <c r="P123" s="78">
        <v>0</v>
      </c>
      <c r="Q123" s="79">
        <v>10</v>
      </c>
    </row>
    <row r="124" spans="13:17" x14ac:dyDescent="0.25">
      <c r="M124" s="2" t="str">
        <f t="shared" si="16"/>
        <v>2;2;2</v>
      </c>
      <c r="N124" s="78">
        <v>2</v>
      </c>
      <c r="O124" s="78">
        <v>2</v>
      </c>
      <c r="P124" s="78">
        <v>2</v>
      </c>
      <c r="Q124" s="79">
        <v>10</v>
      </c>
    </row>
    <row r="125" spans="13:17" x14ac:dyDescent="0.25">
      <c r="M125" s="2" t="str">
        <f t="shared" si="16"/>
        <v>2;2;1</v>
      </c>
      <c r="N125" s="78">
        <v>2</v>
      </c>
      <c r="O125" s="78">
        <v>2</v>
      </c>
      <c r="P125" s="78">
        <v>1</v>
      </c>
      <c r="Q125" s="79">
        <v>8</v>
      </c>
    </row>
    <row r="126" spans="13:17" x14ac:dyDescent="0.25">
      <c r="M126" s="2" t="str">
        <f t="shared" si="16"/>
        <v>2;2;0</v>
      </c>
      <c r="N126" s="78">
        <v>2</v>
      </c>
      <c r="O126" s="78">
        <v>2</v>
      </c>
      <c r="P126" s="78">
        <v>0</v>
      </c>
      <c r="Q126" s="79">
        <v>8</v>
      </c>
    </row>
    <row r="127" spans="13:17" x14ac:dyDescent="0.25">
      <c r="M127" s="2" t="str">
        <f t="shared" si="16"/>
        <v>2;1;1</v>
      </c>
      <c r="N127" s="78">
        <v>2</v>
      </c>
      <c r="O127" s="78">
        <v>1</v>
      </c>
      <c r="P127" s="78">
        <v>1</v>
      </c>
      <c r="Q127" s="79">
        <v>4</v>
      </c>
    </row>
    <row r="128" spans="13:17" x14ac:dyDescent="0.25">
      <c r="M128" s="2" t="str">
        <f t="shared" ref="M128" si="22">+CONCATENATE(N128,$M$1,O128,$M$1,P128)</f>
        <v>2;1;0</v>
      </c>
      <c r="N128" s="78">
        <v>2</v>
      </c>
      <c r="O128" s="78">
        <v>1</v>
      </c>
      <c r="P128" s="78">
        <v>0</v>
      </c>
      <c r="Q128" s="79">
        <v>4</v>
      </c>
    </row>
    <row r="129" spans="13:18" x14ac:dyDescent="0.25">
      <c r="M129" s="2" t="str">
        <f t="shared" ref="M129:M131" si="23">+CONCATENATE(N129,$M$1,O129,$M$1,P129)</f>
        <v>1;1;1</v>
      </c>
      <c r="N129" s="78">
        <v>1</v>
      </c>
      <c r="O129" s="78">
        <v>1</v>
      </c>
      <c r="P129" s="78">
        <v>1</v>
      </c>
      <c r="Q129" s="79">
        <v>1</v>
      </c>
      <c r="R129" s="75"/>
    </row>
    <row r="130" spans="13:18" x14ac:dyDescent="0.25">
      <c r="M130" s="2" t="str">
        <f t="shared" si="23"/>
        <v>1;1;0</v>
      </c>
      <c r="N130" s="78">
        <v>1</v>
      </c>
      <c r="O130" s="78">
        <v>1</v>
      </c>
      <c r="P130" s="78">
        <v>0</v>
      </c>
      <c r="Q130" s="79">
        <v>1</v>
      </c>
      <c r="R130" s="75"/>
    </row>
    <row r="131" spans="13:18" x14ac:dyDescent="0.25">
      <c r="M131" s="2" t="str">
        <f t="shared" si="23"/>
        <v>1;0;0</v>
      </c>
      <c r="N131" s="78">
        <v>1</v>
      </c>
      <c r="O131" s="78">
        <v>0</v>
      </c>
      <c r="P131" s="78">
        <v>0</v>
      </c>
      <c r="Q131" s="79">
        <v>1</v>
      </c>
      <c r="R131" s="75"/>
    </row>
    <row r="132" spans="13:18" x14ac:dyDescent="0.25">
      <c r="M132" s="75"/>
      <c r="N132" s="75"/>
      <c r="O132" s="75"/>
      <c r="P132" s="75"/>
      <c r="Q132" s="75"/>
      <c r="R132" s="75"/>
    </row>
    <row r="133" spans="13:18" x14ac:dyDescent="0.25">
      <c r="M133" s="75"/>
      <c r="N133" s="75"/>
      <c r="O133" s="75"/>
      <c r="P133" s="75"/>
      <c r="Q133" s="75"/>
      <c r="R133" s="75"/>
    </row>
  </sheetData>
  <sheetProtection algorithmName="SHA-512" hashValue="/4YBpYbbxewfYHC6FZgXvYUekwfDSsBqR2yZo3fJtUsZoUyQ86ZPcaPDQq0JJOVLXKpuk9Cxi2BJO83jIlDmmw==" saltValue="2jUJRHSw04Hzhvo+JtDpW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O64"/>
  <sheetViews>
    <sheetView topLeftCell="G1" workbookViewId="0">
      <selection activeCell="K2" sqref="K2"/>
    </sheetView>
  </sheetViews>
  <sheetFormatPr defaultRowHeight="15" x14ac:dyDescent="0.25"/>
  <cols>
    <col min="9" max="9" width="58.85546875" bestFit="1" customWidth="1"/>
    <col min="10" max="10" width="36.42578125" bestFit="1" customWidth="1"/>
    <col min="11" max="11" width="35.28515625" customWidth="1"/>
  </cols>
  <sheetData>
    <row r="1" spans="3:15" ht="15.75" thickTop="1" x14ac:dyDescent="0.25">
      <c r="I1" s="46"/>
      <c r="J1" s="47">
        <v>1</v>
      </c>
      <c r="K1" s="47">
        <v>0.9</v>
      </c>
      <c r="L1" s="47">
        <v>0.9</v>
      </c>
      <c r="M1" s="48">
        <v>0.8</v>
      </c>
    </row>
    <row r="2" spans="3:15" x14ac:dyDescent="0.25">
      <c r="I2" s="49" t="s">
        <v>18</v>
      </c>
      <c r="J2" s="50" t="str">
        <f>+vnos!D8</f>
        <v>---  Izberi iz seznama  ---</v>
      </c>
      <c r="K2" s="50" t="e">
        <f>+VLOOKUP(J2,$I$7:$J$58,2,0)</f>
        <v>#N/A</v>
      </c>
      <c r="L2" s="50">
        <f>IFERROR(VLOOKUP(J2,$I$61:$J$64,2,0),0)</f>
        <v>0</v>
      </c>
      <c r="M2" s="51"/>
    </row>
    <row r="3" spans="3:15" x14ac:dyDescent="0.25">
      <c r="I3" s="49" t="s">
        <v>20</v>
      </c>
      <c r="J3" s="50" t="str">
        <f>+vnos!D12</f>
        <v>---  Izberi iz seznama  ---</v>
      </c>
      <c r="K3" s="50" t="e">
        <f>+VLOOKUP(J3,$I$7:$J$58,2,0)</f>
        <v>#N/A</v>
      </c>
      <c r="L3" s="50">
        <f>IFERROR(VLOOKUP(J3,$I$61:$J$64,2,0),0)</f>
        <v>0</v>
      </c>
      <c r="M3" s="51"/>
    </row>
    <row r="4" spans="3:15" x14ac:dyDescent="0.25">
      <c r="I4" s="49"/>
      <c r="J4" s="50" t="b">
        <f>J2=J3</f>
        <v>1</v>
      </c>
      <c r="K4" s="50" t="e">
        <f>IF(K2=0,FALSE,IF(K2=K3,TRUE,FALSE))</f>
        <v>#N/A</v>
      </c>
      <c r="L4" s="50" t="b">
        <f>IF(L2=0,FALSE,IF(L2=L3,TRUE,FALSE))</f>
        <v>0</v>
      </c>
      <c r="M4" s="51"/>
    </row>
    <row r="5" spans="3:15" ht="15.75" thickBot="1" x14ac:dyDescent="0.3">
      <c r="I5" s="52"/>
      <c r="J5" s="53">
        <f>IF(J4=TRUE,J1,IF(K4=TRUE,K1,IF(L4=TRUE,L1,M1)))</f>
        <v>1</v>
      </c>
      <c r="K5" s="54"/>
      <c r="L5" s="54"/>
      <c r="M5" s="55"/>
    </row>
    <row r="6" spans="3:15" ht="24" thickTop="1" x14ac:dyDescent="0.35">
      <c r="I6" s="34" t="s">
        <v>30</v>
      </c>
      <c r="J6" s="35" t="s">
        <v>31</v>
      </c>
      <c r="K6" s="35" t="s">
        <v>32</v>
      </c>
      <c r="O6" t="s">
        <v>88</v>
      </c>
    </row>
    <row r="7" spans="3:15" x14ac:dyDescent="0.25">
      <c r="I7" s="36" t="s">
        <v>33</v>
      </c>
      <c r="J7" s="56" t="s">
        <v>34</v>
      </c>
      <c r="K7" s="56" t="s">
        <v>35</v>
      </c>
      <c r="O7" s="45" t="s">
        <v>90</v>
      </c>
    </row>
    <row r="8" spans="3:15" x14ac:dyDescent="0.25">
      <c r="C8" s="1"/>
      <c r="D8" s="1"/>
      <c r="E8" s="1"/>
      <c r="F8" s="1"/>
      <c r="G8" s="1"/>
      <c r="H8" s="1"/>
      <c r="I8" s="37" t="s">
        <v>36</v>
      </c>
      <c r="J8" s="37" t="s">
        <v>87</v>
      </c>
      <c r="K8" s="37" t="s">
        <v>35</v>
      </c>
      <c r="O8" t="s">
        <v>33</v>
      </c>
    </row>
    <row r="9" spans="3:15" x14ac:dyDescent="0.25">
      <c r="I9" s="38" t="s">
        <v>37</v>
      </c>
      <c r="J9" s="38"/>
      <c r="K9" s="38" t="s">
        <v>35</v>
      </c>
      <c r="O9" t="s">
        <v>36</v>
      </c>
    </row>
    <row r="10" spans="3:15" x14ac:dyDescent="0.25">
      <c r="C10" t="s">
        <v>22</v>
      </c>
      <c r="D10">
        <v>1</v>
      </c>
      <c r="I10" s="38" t="s">
        <v>38</v>
      </c>
      <c r="J10" s="38"/>
      <c r="K10" s="38" t="s">
        <v>35</v>
      </c>
      <c r="O10" t="s">
        <v>37</v>
      </c>
    </row>
    <row r="11" spans="3:15" x14ac:dyDescent="0.25">
      <c r="C11" t="s">
        <v>23</v>
      </c>
      <c r="D11">
        <v>0.9</v>
      </c>
      <c r="I11" s="38" t="s">
        <v>39</v>
      </c>
      <c r="J11" s="38"/>
      <c r="K11" s="38" t="s">
        <v>35</v>
      </c>
      <c r="O11" t="s">
        <v>38</v>
      </c>
    </row>
    <row r="12" spans="3:15" x14ac:dyDescent="0.25">
      <c r="C12" t="s">
        <v>24</v>
      </c>
      <c r="D12">
        <v>0.8</v>
      </c>
      <c r="I12" s="38" t="s">
        <v>40</v>
      </c>
      <c r="J12" s="38"/>
      <c r="K12" s="38" t="s">
        <v>35</v>
      </c>
      <c r="O12" t="s">
        <v>39</v>
      </c>
    </row>
    <row r="13" spans="3:15" x14ac:dyDescent="0.25">
      <c r="I13" s="37" t="s">
        <v>41</v>
      </c>
      <c r="J13" s="37" t="s">
        <v>87</v>
      </c>
      <c r="K13" s="37" t="s">
        <v>35</v>
      </c>
      <c r="O13" t="s">
        <v>40</v>
      </c>
    </row>
    <row r="14" spans="3:15" x14ac:dyDescent="0.25">
      <c r="I14" s="57" t="s">
        <v>42</v>
      </c>
      <c r="J14" s="38"/>
      <c r="K14" s="38" t="s">
        <v>35</v>
      </c>
      <c r="O14" t="s">
        <v>41</v>
      </c>
    </row>
    <row r="15" spans="3:15" x14ac:dyDescent="0.25">
      <c r="I15" s="37" t="s">
        <v>43</v>
      </c>
      <c r="J15" s="37" t="s">
        <v>87</v>
      </c>
      <c r="K15" s="37" t="s">
        <v>35</v>
      </c>
      <c r="O15" t="s">
        <v>42</v>
      </c>
    </row>
    <row r="16" spans="3:15" x14ac:dyDescent="0.25">
      <c r="I16" s="37" t="s">
        <v>44</v>
      </c>
      <c r="J16" s="37" t="s">
        <v>87</v>
      </c>
      <c r="K16" s="37" t="s">
        <v>35</v>
      </c>
      <c r="O16" t="s">
        <v>43</v>
      </c>
    </row>
    <row r="17" spans="9:15" x14ac:dyDescent="0.25">
      <c r="I17" s="60" t="s">
        <v>45</v>
      </c>
      <c r="J17" s="60" t="s">
        <v>45</v>
      </c>
      <c r="K17" s="60" t="s">
        <v>35</v>
      </c>
      <c r="O17" t="s">
        <v>44</v>
      </c>
    </row>
    <row r="18" spans="9:15" x14ac:dyDescent="0.25">
      <c r="I18" s="37" t="s">
        <v>46</v>
      </c>
      <c r="J18" s="37" t="s">
        <v>87</v>
      </c>
      <c r="K18" s="37" t="s">
        <v>35</v>
      </c>
      <c r="O18" t="s">
        <v>45</v>
      </c>
    </row>
    <row r="19" spans="9:15" x14ac:dyDescent="0.25">
      <c r="I19" s="37" t="s">
        <v>47</v>
      </c>
      <c r="J19" s="37" t="s">
        <v>87</v>
      </c>
      <c r="K19" s="37" t="s">
        <v>35</v>
      </c>
      <c r="O19" t="s">
        <v>46</v>
      </c>
    </row>
    <row r="20" spans="9:15" x14ac:dyDescent="0.25">
      <c r="I20" s="38" t="s">
        <v>48</v>
      </c>
      <c r="J20" s="38"/>
      <c r="K20" s="38" t="s">
        <v>35</v>
      </c>
      <c r="O20" t="s">
        <v>47</v>
      </c>
    </row>
    <row r="21" spans="9:15" x14ac:dyDescent="0.25">
      <c r="I21" s="39" t="s">
        <v>49</v>
      </c>
      <c r="J21" s="56" t="s">
        <v>34</v>
      </c>
      <c r="K21" s="56" t="s">
        <v>35</v>
      </c>
      <c r="O21" t="s">
        <v>48</v>
      </c>
    </row>
    <row r="22" spans="9:15" x14ac:dyDescent="0.25">
      <c r="I22" s="36" t="s">
        <v>50</v>
      </c>
      <c r="J22" s="56" t="s">
        <v>34</v>
      </c>
      <c r="K22" s="56" t="s">
        <v>35</v>
      </c>
      <c r="O22" t="s">
        <v>49</v>
      </c>
    </row>
    <row r="23" spans="9:15" x14ac:dyDescent="0.25">
      <c r="I23" s="38" t="s">
        <v>51</v>
      </c>
      <c r="J23" s="38"/>
      <c r="K23" s="38" t="s">
        <v>35</v>
      </c>
      <c r="O23" t="s">
        <v>50</v>
      </c>
    </row>
    <row r="24" spans="9:15" x14ac:dyDescent="0.25">
      <c r="I24" s="38" t="s">
        <v>52</v>
      </c>
      <c r="J24" s="38"/>
      <c r="K24" s="38" t="s">
        <v>35</v>
      </c>
      <c r="O24" t="s">
        <v>51</v>
      </c>
    </row>
    <row r="25" spans="9:15" x14ac:dyDescent="0.25">
      <c r="I25" s="38" t="s">
        <v>53</v>
      </c>
      <c r="J25" s="38"/>
      <c r="K25" s="38" t="s">
        <v>35</v>
      </c>
      <c r="O25" t="s">
        <v>52</v>
      </c>
    </row>
    <row r="26" spans="9:15" x14ac:dyDescent="0.25">
      <c r="I26" s="36" t="s">
        <v>54</v>
      </c>
      <c r="J26" s="56" t="s">
        <v>34</v>
      </c>
      <c r="K26" s="56" t="s">
        <v>35</v>
      </c>
      <c r="O26" t="s">
        <v>53</v>
      </c>
    </row>
    <row r="27" spans="9:15" x14ac:dyDescent="0.25">
      <c r="I27" s="38" t="s">
        <v>55</v>
      </c>
      <c r="J27" s="38"/>
      <c r="K27" s="38" t="s">
        <v>35</v>
      </c>
      <c r="O27" t="s">
        <v>54</v>
      </c>
    </row>
    <row r="28" spans="9:15" x14ac:dyDescent="0.25">
      <c r="I28" s="36" t="s">
        <v>57</v>
      </c>
      <c r="J28" s="56" t="s">
        <v>34</v>
      </c>
      <c r="K28" s="56" t="s">
        <v>35</v>
      </c>
      <c r="O28" t="s">
        <v>55</v>
      </c>
    </row>
    <row r="29" spans="9:15" x14ac:dyDescent="0.25">
      <c r="I29" s="40" t="s">
        <v>58</v>
      </c>
      <c r="J29" s="40" t="s">
        <v>58</v>
      </c>
      <c r="K29" s="40" t="s">
        <v>35</v>
      </c>
      <c r="O29" t="s">
        <v>56</v>
      </c>
    </row>
    <row r="30" spans="9:15" x14ac:dyDescent="0.25">
      <c r="I30" s="38" t="s">
        <v>59</v>
      </c>
      <c r="J30" s="38"/>
      <c r="K30" s="38" t="s">
        <v>35</v>
      </c>
      <c r="O30" t="s">
        <v>57</v>
      </c>
    </row>
    <row r="31" spans="9:15" x14ac:dyDescent="0.25">
      <c r="I31" s="38" t="s">
        <v>25</v>
      </c>
      <c r="J31" s="38"/>
      <c r="K31" s="38" t="s">
        <v>35</v>
      </c>
      <c r="O31" t="s">
        <v>58</v>
      </c>
    </row>
    <row r="32" spans="9:15" x14ac:dyDescent="0.25">
      <c r="I32" s="38" t="s">
        <v>60</v>
      </c>
      <c r="J32" s="38"/>
      <c r="K32" s="38" t="s">
        <v>35</v>
      </c>
      <c r="O32" t="s">
        <v>59</v>
      </c>
    </row>
    <row r="33" spans="9:15" x14ac:dyDescent="0.25">
      <c r="I33" s="36" t="s">
        <v>61</v>
      </c>
      <c r="J33" s="56" t="s">
        <v>34</v>
      </c>
      <c r="K33" s="56" t="s">
        <v>35</v>
      </c>
      <c r="O33" t="s">
        <v>25</v>
      </c>
    </row>
    <row r="34" spans="9:15" x14ac:dyDescent="0.25">
      <c r="I34" s="41" t="s">
        <v>62</v>
      </c>
      <c r="J34" s="41" t="s">
        <v>91</v>
      </c>
      <c r="K34" s="41" t="s">
        <v>35</v>
      </c>
      <c r="O34" t="s">
        <v>60</v>
      </c>
    </row>
    <row r="35" spans="9:15" x14ac:dyDescent="0.25">
      <c r="I35" s="42" t="s">
        <v>63</v>
      </c>
      <c r="J35" s="42" t="s">
        <v>27</v>
      </c>
      <c r="K35" s="42" t="s">
        <v>35</v>
      </c>
      <c r="O35" t="s">
        <v>61</v>
      </c>
    </row>
    <row r="36" spans="9:15" x14ac:dyDescent="0.25">
      <c r="I36" s="36" t="s">
        <v>26</v>
      </c>
      <c r="J36" s="56" t="s">
        <v>34</v>
      </c>
      <c r="K36" s="56" t="s">
        <v>35</v>
      </c>
      <c r="O36" t="s">
        <v>62</v>
      </c>
    </row>
    <row r="37" spans="9:15" x14ac:dyDescent="0.25">
      <c r="I37" s="40" t="s">
        <v>64</v>
      </c>
      <c r="J37" s="40" t="s">
        <v>58</v>
      </c>
      <c r="K37" s="40" t="s">
        <v>35</v>
      </c>
      <c r="O37" t="s">
        <v>63</v>
      </c>
    </row>
    <row r="38" spans="9:15" x14ac:dyDescent="0.25">
      <c r="I38" s="43" t="s">
        <v>65</v>
      </c>
      <c r="J38" s="43" t="s">
        <v>79</v>
      </c>
      <c r="K38" s="43" t="s">
        <v>35</v>
      </c>
      <c r="O38" t="s">
        <v>26</v>
      </c>
    </row>
    <row r="39" spans="9:15" x14ac:dyDescent="0.25">
      <c r="I39" t="s">
        <v>67</v>
      </c>
      <c r="J39" t="s">
        <v>67</v>
      </c>
      <c r="K39" t="s">
        <v>35</v>
      </c>
      <c r="O39" t="s">
        <v>64</v>
      </c>
    </row>
    <row r="40" spans="9:15" x14ac:dyDescent="0.25">
      <c r="I40" s="36" t="s">
        <v>68</v>
      </c>
      <c r="J40" s="56" t="s">
        <v>34</v>
      </c>
      <c r="K40" s="56" t="s">
        <v>35</v>
      </c>
      <c r="O40" t="s">
        <v>65</v>
      </c>
    </row>
    <row r="41" spans="9:15" x14ac:dyDescent="0.25">
      <c r="I41" s="37" t="s">
        <v>69</v>
      </c>
      <c r="J41" s="37" t="s">
        <v>87</v>
      </c>
      <c r="K41" s="37" t="s">
        <v>35</v>
      </c>
      <c r="O41" t="s">
        <v>67</v>
      </c>
    </row>
    <row r="42" spans="9:15" x14ac:dyDescent="0.25">
      <c r="I42" s="42" t="s">
        <v>27</v>
      </c>
      <c r="J42" s="42" t="s">
        <v>27</v>
      </c>
      <c r="K42" s="42" t="s">
        <v>35</v>
      </c>
      <c r="O42" t="s">
        <v>68</v>
      </c>
    </row>
    <row r="43" spans="9:15" x14ac:dyDescent="0.25">
      <c r="I43" s="38" t="s">
        <v>70</v>
      </c>
      <c r="J43" s="38"/>
      <c r="K43" s="38" t="s">
        <v>35</v>
      </c>
      <c r="O43" t="s">
        <v>69</v>
      </c>
    </row>
    <row r="44" spans="9:15" x14ac:dyDescent="0.25">
      <c r="I44" s="37" t="s">
        <v>71</v>
      </c>
      <c r="J44" s="37" t="s">
        <v>87</v>
      </c>
      <c r="K44" s="37" t="s">
        <v>35</v>
      </c>
      <c r="O44" t="s">
        <v>27</v>
      </c>
    </row>
    <row r="45" spans="9:15" x14ac:dyDescent="0.25">
      <c r="I45" s="43" t="s">
        <v>66</v>
      </c>
      <c r="J45" s="43" t="s">
        <v>79</v>
      </c>
      <c r="K45" s="43" t="s">
        <v>35</v>
      </c>
      <c r="O45" t="s">
        <v>70</v>
      </c>
    </row>
    <row r="46" spans="9:15" x14ac:dyDescent="0.25">
      <c r="I46" s="36" t="s">
        <v>72</v>
      </c>
      <c r="J46" s="56" t="s">
        <v>34</v>
      </c>
      <c r="K46" s="56" t="s">
        <v>35</v>
      </c>
      <c r="O46" t="s">
        <v>71</v>
      </c>
    </row>
    <row r="47" spans="9:15" x14ac:dyDescent="0.25">
      <c r="I47" s="36" t="s">
        <v>73</v>
      </c>
      <c r="J47" s="56" t="s">
        <v>34</v>
      </c>
      <c r="K47" s="56" t="s">
        <v>35</v>
      </c>
      <c r="O47" t="s">
        <v>66</v>
      </c>
    </row>
    <row r="48" spans="9:15" x14ac:dyDescent="0.25">
      <c r="I48" s="38" t="s">
        <v>74</v>
      </c>
      <c r="J48" s="38"/>
      <c r="K48" s="38" t="s">
        <v>35</v>
      </c>
      <c r="O48" t="s">
        <v>72</v>
      </c>
    </row>
    <row r="49" spans="9:15" x14ac:dyDescent="0.25">
      <c r="I49" s="36" t="s">
        <v>75</v>
      </c>
      <c r="J49" s="56" t="s">
        <v>34</v>
      </c>
      <c r="K49" s="56" t="s">
        <v>35</v>
      </c>
      <c r="O49" t="s">
        <v>73</v>
      </c>
    </row>
    <row r="50" spans="9:15" x14ac:dyDescent="0.25">
      <c r="I50" s="58" t="s">
        <v>76</v>
      </c>
      <c r="J50" s="38"/>
      <c r="K50" s="38" t="s">
        <v>35</v>
      </c>
      <c r="O50" t="s">
        <v>74</v>
      </c>
    </row>
    <row r="51" spans="9:15" x14ac:dyDescent="0.25">
      <c r="I51" s="36" t="s">
        <v>77</v>
      </c>
      <c r="J51" s="56" t="s">
        <v>34</v>
      </c>
      <c r="K51" s="56" t="s">
        <v>35</v>
      </c>
      <c r="O51" t="s">
        <v>75</v>
      </c>
    </row>
    <row r="52" spans="9:15" x14ac:dyDescent="0.25">
      <c r="I52" s="36" t="s">
        <v>78</v>
      </c>
      <c r="J52" s="56" t="s">
        <v>34</v>
      </c>
      <c r="K52" s="56" t="s">
        <v>35</v>
      </c>
      <c r="O52" t="s">
        <v>76</v>
      </c>
    </row>
    <row r="53" spans="9:15" x14ac:dyDescent="0.25">
      <c r="I53" s="44" t="s">
        <v>80</v>
      </c>
      <c r="J53" s="44" t="s">
        <v>86</v>
      </c>
      <c r="K53" s="44" t="s">
        <v>35</v>
      </c>
      <c r="O53" t="s">
        <v>77</v>
      </c>
    </row>
    <row r="54" spans="9:15" x14ac:dyDescent="0.25">
      <c r="I54" s="44" t="s">
        <v>81</v>
      </c>
      <c r="J54" s="44" t="s">
        <v>86</v>
      </c>
      <c r="K54" s="44" t="s">
        <v>35</v>
      </c>
      <c r="O54" t="s">
        <v>78</v>
      </c>
    </row>
    <row r="55" spans="9:15" x14ac:dyDescent="0.25">
      <c r="I55" s="44" t="s">
        <v>82</v>
      </c>
      <c r="J55" s="44" t="s">
        <v>86</v>
      </c>
      <c r="K55" s="44" t="s">
        <v>35</v>
      </c>
      <c r="O55" s="45" t="s">
        <v>89</v>
      </c>
    </row>
    <row r="56" spans="9:15" x14ac:dyDescent="0.25">
      <c r="I56" s="44" t="s">
        <v>83</v>
      </c>
      <c r="J56" s="44" t="s">
        <v>86</v>
      </c>
      <c r="K56" s="44" t="s">
        <v>35</v>
      </c>
      <c r="O56" t="s">
        <v>80</v>
      </c>
    </row>
    <row r="57" spans="9:15" x14ac:dyDescent="0.25">
      <c r="I57" s="44" t="s">
        <v>84</v>
      </c>
      <c r="J57" s="44" t="s">
        <v>86</v>
      </c>
      <c r="K57" s="44" t="s">
        <v>35</v>
      </c>
      <c r="O57" t="s">
        <v>81</v>
      </c>
    </row>
    <row r="58" spans="9:15" x14ac:dyDescent="0.25">
      <c r="I58" s="44" t="s">
        <v>85</v>
      </c>
      <c r="J58" s="44" t="s">
        <v>86</v>
      </c>
      <c r="K58" s="44" t="s">
        <v>35</v>
      </c>
      <c r="O58" t="s">
        <v>82</v>
      </c>
    </row>
    <row r="59" spans="9:15" x14ac:dyDescent="0.25">
      <c r="O59" t="s">
        <v>83</v>
      </c>
    </row>
    <row r="60" spans="9:15" x14ac:dyDescent="0.25">
      <c r="O60" t="s">
        <v>84</v>
      </c>
    </row>
    <row r="61" spans="9:15" x14ac:dyDescent="0.25">
      <c r="I61" s="40" t="s">
        <v>64</v>
      </c>
      <c r="J61" s="40" t="s">
        <v>67</v>
      </c>
      <c r="K61" s="40" t="s">
        <v>35</v>
      </c>
      <c r="O61" t="s">
        <v>85</v>
      </c>
    </row>
    <row r="62" spans="9:15" x14ac:dyDescent="0.25">
      <c r="I62" s="36" t="s">
        <v>54</v>
      </c>
      <c r="J62" s="41" t="s">
        <v>91</v>
      </c>
      <c r="K62" s="56" t="s">
        <v>35</v>
      </c>
    </row>
    <row r="63" spans="9:15" x14ac:dyDescent="0.25">
      <c r="I63" t="s">
        <v>67</v>
      </c>
      <c r="J63" t="s">
        <v>67</v>
      </c>
      <c r="K63" t="s">
        <v>35</v>
      </c>
    </row>
    <row r="64" spans="9:15" x14ac:dyDescent="0.25">
      <c r="I64" s="41" t="s">
        <v>62</v>
      </c>
      <c r="J64" s="41" t="s">
        <v>91</v>
      </c>
      <c r="K64" s="41" t="s">
        <v>35</v>
      </c>
    </row>
  </sheetData>
  <autoFilter ref="I6:K61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vnos</vt:lpstr>
      <vt:lpstr>sheet1</vt:lpstr>
      <vt:lpstr>sorodnost</vt:lpstr>
      <vt:lpstr>vnos!Print_Area</vt:lpstr>
      <vt:lpstr>SEZNAMSPECIALIZACIJ</vt:lpstr>
      <vt:lpstr>tabela</vt:lpstr>
      <vt:lpstr>Tabela3</vt:lpstr>
      <vt:lpstr>Tabela4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Vovk, Tina</dc:creator>
  <cp:lastModifiedBy>Maja Horvat</cp:lastModifiedBy>
  <cp:lastPrinted>2018-08-28T21:00:30Z</cp:lastPrinted>
  <dcterms:created xsi:type="dcterms:W3CDTF">2018-06-12T14:15:03Z</dcterms:created>
  <dcterms:modified xsi:type="dcterms:W3CDTF">2018-10-24T11:52:40Z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